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Christophs Aktienkurs\depotcheck\Vorlage\"/>
    </mc:Choice>
  </mc:AlternateContent>
  <xr:revisionPtr revIDLastSave="0" documentId="13_ncr:1_{389B694F-FA84-459A-8FDF-B2B93E10FF9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ortfoliocockp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8" i="1"/>
  <c r="O8" i="1" s="1"/>
  <c r="K43" i="1"/>
  <c r="F32" i="1"/>
  <c r="H32" i="1"/>
  <c r="I32" i="1"/>
  <c r="F33" i="1"/>
  <c r="H33" i="1"/>
  <c r="L33" i="1" s="1"/>
  <c r="I33" i="1"/>
  <c r="F34" i="1"/>
  <c r="H34" i="1"/>
  <c r="I34" i="1"/>
  <c r="F35" i="1"/>
  <c r="H35" i="1"/>
  <c r="L35" i="1" s="1"/>
  <c r="I35" i="1"/>
  <c r="F36" i="1"/>
  <c r="H36" i="1"/>
  <c r="I36" i="1"/>
  <c r="F37" i="1"/>
  <c r="H37" i="1"/>
  <c r="L37" i="1" s="1"/>
  <c r="I37" i="1"/>
  <c r="F38" i="1"/>
  <c r="H38" i="1"/>
  <c r="I38" i="1"/>
  <c r="F39" i="1"/>
  <c r="H39" i="1"/>
  <c r="I39" i="1"/>
  <c r="F40" i="1"/>
  <c r="H40" i="1"/>
  <c r="I40" i="1"/>
  <c r="F41" i="1"/>
  <c r="H41" i="1"/>
  <c r="L41" i="1" s="1"/>
  <c r="I41" i="1"/>
  <c r="F42" i="1"/>
  <c r="H42" i="1"/>
  <c r="I42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8" i="1"/>
  <c r="H31" i="1"/>
  <c r="H30" i="1"/>
  <c r="H29" i="1"/>
  <c r="H28" i="1"/>
  <c r="L28" i="1" s="1"/>
  <c r="H27" i="1"/>
  <c r="H26" i="1"/>
  <c r="H25" i="1"/>
  <c r="H24" i="1"/>
  <c r="L24" i="1" s="1"/>
  <c r="H23" i="1"/>
  <c r="H22" i="1"/>
  <c r="H21" i="1"/>
  <c r="H20" i="1"/>
  <c r="L20" i="1" s="1"/>
  <c r="H19" i="1"/>
  <c r="H18" i="1"/>
  <c r="H17" i="1"/>
  <c r="L17" i="1" s="1"/>
  <c r="H16" i="1"/>
  <c r="L16" i="1" s="1"/>
  <c r="H15" i="1"/>
  <c r="H14" i="1"/>
  <c r="H13" i="1"/>
  <c r="L13" i="1" s="1"/>
  <c r="H12" i="1"/>
  <c r="L12" i="1" s="1"/>
  <c r="H11" i="1"/>
  <c r="H10" i="1"/>
  <c r="H9" i="1"/>
  <c r="L9" i="1" s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8" i="1"/>
  <c r="L15" i="1" l="1"/>
  <c r="L23" i="1"/>
  <c r="L31" i="1"/>
  <c r="L40" i="1"/>
  <c r="L32" i="1"/>
  <c r="M8" i="1"/>
  <c r="L10" i="1"/>
  <c r="L18" i="1"/>
  <c r="L11" i="1"/>
  <c r="L19" i="1"/>
  <c r="L27" i="1"/>
  <c r="L8" i="1"/>
  <c r="L21" i="1"/>
  <c r="L14" i="1"/>
  <c r="L22" i="1"/>
  <c r="L30" i="1"/>
  <c r="M13" i="1"/>
  <c r="L25" i="1"/>
  <c r="L42" i="1"/>
  <c r="L34" i="1"/>
  <c r="L26" i="1"/>
  <c r="L29" i="1"/>
  <c r="L38" i="1"/>
  <c r="M37" i="1"/>
  <c r="L39" i="1"/>
  <c r="L36" i="1"/>
  <c r="M31" i="1"/>
  <c r="M23" i="1"/>
  <c r="M15" i="1"/>
  <c r="M42" i="1"/>
  <c r="M34" i="1"/>
  <c r="M26" i="1"/>
  <c r="M18" i="1"/>
  <c r="F43" i="1"/>
  <c r="M35" i="1"/>
  <c r="M27" i="1"/>
  <c r="M19" i="1"/>
  <c r="M36" i="1"/>
  <c r="M28" i="1"/>
  <c r="M20" i="1"/>
  <c r="M29" i="1"/>
  <c r="M21" i="1"/>
  <c r="M38" i="1"/>
  <c r="M30" i="1"/>
  <c r="M22" i="1"/>
  <c r="M14" i="1"/>
  <c r="M39" i="1"/>
  <c r="M40" i="1"/>
  <c r="M32" i="1"/>
  <c r="M24" i="1"/>
  <c r="M16" i="1"/>
  <c r="M41" i="1"/>
  <c r="M33" i="1"/>
  <c r="M25" i="1"/>
  <c r="M17" i="1"/>
  <c r="M12" i="1"/>
  <c r="M10" i="1"/>
  <c r="M9" i="1"/>
  <c r="H43" i="1"/>
  <c r="J42" i="1" s="1"/>
  <c r="M11" i="1"/>
  <c r="J32" i="1" l="1"/>
  <c r="J40" i="1"/>
  <c r="J35" i="1"/>
  <c r="J33" i="1"/>
  <c r="J36" i="1"/>
  <c r="J16" i="1"/>
  <c r="J34" i="1"/>
  <c r="J39" i="1"/>
  <c r="J37" i="1"/>
  <c r="J38" i="1"/>
  <c r="L43" i="1"/>
  <c r="J41" i="1"/>
  <c r="J13" i="1"/>
  <c r="J8" i="1"/>
  <c r="J20" i="1"/>
  <c r="J14" i="1"/>
  <c r="J31" i="1"/>
  <c r="J12" i="1"/>
  <c r="J25" i="1"/>
  <c r="I43" i="1"/>
  <c r="J27" i="1"/>
  <c r="J24" i="1"/>
  <c r="J28" i="1"/>
  <c r="J9" i="1"/>
  <c r="J29" i="1"/>
  <c r="J26" i="1"/>
  <c r="J22" i="1"/>
  <c r="J21" i="1"/>
  <c r="J18" i="1"/>
  <c r="J30" i="1"/>
  <c r="J15" i="1"/>
  <c r="J10" i="1"/>
  <c r="J11" i="1"/>
  <c r="J23" i="1"/>
  <c r="J17" i="1"/>
  <c r="J19" i="1"/>
  <c r="J43" i="1" l="1"/>
</calcChain>
</file>

<file path=xl/sharedStrings.xml><?xml version="1.0" encoding="utf-8"?>
<sst xmlns="http://schemas.openxmlformats.org/spreadsheetml/2006/main" count="32" uniqueCount="32">
  <si>
    <t>Wertpapiername</t>
  </si>
  <si>
    <t>WKN</t>
  </si>
  <si>
    <t>Kaufkurs</t>
  </si>
  <si>
    <t>Anzahl</t>
  </si>
  <si>
    <t>Beispiel-Aktie 1</t>
  </si>
  <si>
    <t>Beispiel-Aktie 2</t>
  </si>
  <si>
    <t>Beispiel-Aktie 3</t>
  </si>
  <si>
    <t>Beispiel-Aktie 4</t>
  </si>
  <si>
    <t>GESAMTPORTFOLIO</t>
  </si>
  <si>
    <t>Beispiel-Aktie 5</t>
  </si>
  <si>
    <t>Beispiel-Aktie 6</t>
  </si>
  <si>
    <t>1.</t>
  </si>
  <si>
    <t>2.</t>
  </si>
  <si>
    <t>3.</t>
  </si>
  <si>
    <t>4.</t>
  </si>
  <si>
    <t>5.</t>
  </si>
  <si>
    <t>6.</t>
  </si>
  <si>
    <t>Wert 
bei Kauf</t>
  </si>
  <si>
    <t>aktueller 
Kurs</t>
  </si>
  <si>
    <t>Wert 
aktuell</t>
  </si>
  <si>
    <t>aktuelle
Kursrendite</t>
  </si>
  <si>
    <t>Anteil am
Gesamtportfolio</t>
  </si>
  <si>
    <t>Gesamtsumme
Dividenden</t>
  </si>
  <si>
    <t xml:space="preserve">7. </t>
  </si>
  <si>
    <t xml:space="preserve">
Gesamtrendite
inkl. Dividenden</t>
  </si>
  <si>
    <t>Durschnittliche
 Gesamtrendite p.a.</t>
  </si>
  <si>
    <t>Kaufdatum
(TT.MM.JJJJ)</t>
  </si>
  <si>
    <t>Nebenrechnung
Ermittlung Haltedauer</t>
  </si>
  <si>
    <t>Ich übernehme keine Haftung für die Richtigkeit der hinterlegten Formeln und grafischen Darstellungen</t>
  </si>
  <si>
    <t>Hinweis: Gelbe Felder erfordern eine Eingabe, graue Felder errechnen sich automatisch</t>
  </si>
  <si>
    <t>Der beste Neo-Broker:</t>
  </si>
  <si>
    <t>https://www.christophs-aktienkurs.de/welcher-neo-broker-ist-der-beste/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</si>
</sst>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b/>
      <sz val="11"/>
      <color theme="1"/>
      <name val="Arial "/>
    </font>
    <font>
      <sz val="11"/>
      <color theme="1"/>
      <name val="Arial "/>
    </font>
    <font>
      <b/>
      <sz val="14"/>
      <color theme="1"/>
      <name val="Arial "/>
    </font>
    <font>
      <sz val="11"/>
      <color theme="0" tint="-0.34998626667073579"/>
      <name val="Arial "/>
    </font>
    <font>
      <sz val="11"/>
      <name val="Arial "/>
    </font>
    <font>
      <b/>
      <sz val="11"/>
      <color theme="0" tint="-0.34998626667073579"/>
      <name val="Arial "/>
    </font>
    <font>
      <b/>
      <sz val="11"/>
      <color theme="0"/>
      <name val="Arial "/>
    </font>
    <font>
      <b/>
      <u/>
      <sz val="11"/>
      <color theme="0"/>
      <name val="Arial "/>
    </font>
    <font>
      <sz val="11"/>
      <color theme="0"/>
      <name val="Arial "/>
    </font>
    <font>
      <b/>
      <sz val="11"/>
      <color rgb="FFFF0000"/>
      <name val="Arial "/>
    </font>
    <font>
      <u/>
      <sz val="14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14A51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4" fontId="3" fillId="0" borderId="0" xfId="0" applyNumberFormat="1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/>
    <xf numFmtId="0" fontId="4" fillId="3" borderId="1" xfId="0" applyFont="1" applyFill="1" applyBorder="1"/>
    <xf numFmtId="14" fontId="4" fillId="3" borderId="1" xfId="0" applyNumberFormat="1" applyFont="1" applyFill="1" applyBorder="1"/>
    <xf numFmtId="1" fontId="4" fillId="3" borderId="1" xfId="0" applyNumberFormat="1" applyFont="1" applyFill="1" applyBorder="1"/>
    <xf numFmtId="165" fontId="4" fillId="2" borderId="1" xfId="0" applyNumberFormat="1" applyFont="1" applyFill="1" applyBorder="1"/>
    <xf numFmtId="164" fontId="7" fillId="2" borderId="1" xfId="0" applyNumberFormat="1" applyFont="1" applyFill="1" applyBorder="1"/>
    <xf numFmtId="164" fontId="7" fillId="2" borderId="1" xfId="1" applyNumberFormat="1" applyFont="1" applyFill="1" applyBorder="1"/>
    <xf numFmtId="166" fontId="8" fillId="0" borderId="0" xfId="0" applyNumberFormat="1" applyFont="1"/>
    <xf numFmtId="166" fontId="6" fillId="0" borderId="0" xfId="0" applyNumberFormat="1" applyFont="1"/>
    <xf numFmtId="0" fontId="3" fillId="2" borderId="2" xfId="0" applyFont="1" applyFill="1" applyBorder="1"/>
    <xf numFmtId="165" fontId="3" fillId="2" borderId="2" xfId="0" applyNumberFormat="1" applyFont="1" applyFill="1" applyBorder="1"/>
    <xf numFmtId="164" fontId="3" fillId="2" borderId="2" xfId="0" applyNumberFormat="1" applyFont="1" applyFill="1" applyBorder="1"/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2" applyFont="1" applyFill="1" applyAlignment="1" applyProtection="1">
      <alignment horizontal="left" vertical="center"/>
    </xf>
    <xf numFmtId="0" fontId="11" fillId="0" borderId="0" xfId="0" applyFont="1" applyFill="1"/>
    <xf numFmtId="0" fontId="9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2" fillId="0" borderId="0" xfId="0" applyFont="1"/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3" fillId="4" borderId="0" xfId="2" applyFont="1" applyFill="1" applyAlignment="1" applyProtection="1">
      <alignment horizontal="center"/>
    </xf>
  </cellXfs>
  <cellStyles count="3">
    <cellStyle name="Link" xfId="2" builtinId="8"/>
    <cellStyle name="Prozent" xfId="1" builtinId="5"/>
    <cellStyle name="Standard" xfId="0" builtinId="0"/>
  </cellStyles>
  <dxfs count="9"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</dxfs>
  <tableStyles count="0" defaultTableStyle="TableStyleMedium9" defaultPivotStyle="PivotStyleLight16"/>
  <colors>
    <mruColors>
      <color rgb="FF14A51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Anteil der einzelnen Wertpapiere am Gesamtportfolio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Portfoliocockpit!$A$7</c:f>
              <c:strCache>
                <c:ptCount val="1"/>
                <c:pt idx="0">
                  <c:v>Wertpapiername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0-AC51-426A-B364-E955EAA37493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AC51-426A-B364-E955EAA37493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C51-426A-B364-E955EAA37493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AC51-426A-B364-E955EAA37493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4-AC51-426A-B364-E955EAA37493}"/>
              </c:ext>
            </c:extLst>
          </c:dPt>
          <c:dPt>
            <c:idx val="5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AC51-426A-B364-E955EAA37493}"/>
              </c:ext>
            </c:extLst>
          </c:dPt>
          <c:dLbls>
            <c:dLbl>
              <c:idx val="0"/>
              <c:layout>
                <c:manualLayout>
                  <c:x val="3.6998473328369801E-2"/>
                  <c:y val="5.27645632837562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51-426A-B364-E955EAA37493}"/>
                </c:ext>
              </c:extLst>
            </c:dLbl>
            <c:dLbl>
              <c:idx val="1"/>
              <c:layout>
                <c:manualLayout>
                  <c:x val="5.5392704314539597E-2"/>
                  <c:y val="-8.50209153543307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51-426A-B364-E955EAA37493}"/>
                </c:ext>
              </c:extLst>
            </c:dLbl>
            <c:dLbl>
              <c:idx val="2"/>
              <c:layout>
                <c:manualLayout>
                  <c:x val="1.2586298310132443E-2"/>
                  <c:y val="-1.92829086468358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51-426A-B364-E955EAA37493}"/>
                </c:ext>
              </c:extLst>
            </c:dLbl>
            <c:dLbl>
              <c:idx val="3"/>
              <c:layout>
                <c:manualLayout>
                  <c:x val="-3.6826487752784486E-2"/>
                  <c:y val="4.568797389909602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51-426A-B364-E955EAA37493}"/>
                </c:ext>
              </c:extLst>
            </c:dLbl>
            <c:dLbl>
              <c:idx val="4"/>
              <c:layout>
                <c:manualLayout>
                  <c:x val="-6.7463092901353054E-3"/>
                  <c:y val="-1.06809565470982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51-426A-B364-E955EAA374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Portfoliocockpit!$A$8:$A$31</c:f>
              <c:strCache>
                <c:ptCount val="6"/>
                <c:pt idx="0">
                  <c:v>Beispiel-Aktie 1</c:v>
                </c:pt>
                <c:pt idx="1">
                  <c:v>Beispiel-Aktie 2</c:v>
                </c:pt>
                <c:pt idx="2">
                  <c:v>Beispiel-Aktie 3</c:v>
                </c:pt>
                <c:pt idx="3">
                  <c:v>Beispiel-Aktie 4</c:v>
                </c:pt>
                <c:pt idx="4">
                  <c:v>Beispiel-Aktie 5</c:v>
                </c:pt>
                <c:pt idx="5">
                  <c:v>Beispiel-Aktie 6</c:v>
                </c:pt>
              </c:strCache>
            </c:strRef>
          </c:cat>
          <c:val>
            <c:numRef>
              <c:f>Portfoliocockpit!$H$8:$H$42</c:f>
              <c:numCache>
                <c:formatCode>#,##0.0</c:formatCode>
                <c:ptCount val="35"/>
                <c:pt idx="0">
                  <c:v>900</c:v>
                </c:pt>
                <c:pt idx="1">
                  <c:v>450</c:v>
                </c:pt>
                <c:pt idx="2">
                  <c:v>4000</c:v>
                </c:pt>
                <c:pt idx="3">
                  <c:v>475</c:v>
                </c:pt>
                <c:pt idx="4">
                  <c:v>450</c:v>
                </c:pt>
                <c:pt idx="5">
                  <c:v>1200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51-426A-B364-E955EAA37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Gesamtrendite und</a:t>
            </a:r>
            <a:r>
              <a:rPr lang="de-DE" baseline="0"/>
              <a:t> Haltedauer</a:t>
            </a:r>
            <a:endParaRPr lang="de-DE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5588153003717187"/>
          <c:y val="0.21074531331076632"/>
          <c:w val="0.76445584688969781"/>
          <c:h val="0.6645464015995967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Portfoliocockpit!$O$8:$O$42</c:f>
              <c:numCache>
                <c:formatCode>0.0</c:formatCode>
                <c:ptCount val="35"/>
                <c:pt idx="0">
                  <c:v>14.413698630136986</c:v>
                </c:pt>
                <c:pt idx="1">
                  <c:v>11.904109589041095</c:v>
                </c:pt>
                <c:pt idx="2">
                  <c:v>19.909589041095892</c:v>
                </c:pt>
                <c:pt idx="3">
                  <c:v>7.9013698630136986</c:v>
                </c:pt>
                <c:pt idx="4">
                  <c:v>5.9013698630136986</c:v>
                </c:pt>
                <c:pt idx="5">
                  <c:v>17.909589041095892</c:v>
                </c:pt>
                <c:pt idx="6">
                  <c:v>121.18082191780822</c:v>
                </c:pt>
                <c:pt idx="7">
                  <c:v>121.18082191780822</c:v>
                </c:pt>
                <c:pt idx="8">
                  <c:v>121.18082191780822</c:v>
                </c:pt>
                <c:pt idx="9">
                  <c:v>121.18082191780822</c:v>
                </c:pt>
                <c:pt idx="10">
                  <c:v>121.18082191780822</c:v>
                </c:pt>
                <c:pt idx="11">
                  <c:v>121.18082191780822</c:v>
                </c:pt>
                <c:pt idx="12">
                  <c:v>121.18082191780822</c:v>
                </c:pt>
                <c:pt idx="13">
                  <c:v>121.18082191780822</c:v>
                </c:pt>
                <c:pt idx="14">
                  <c:v>121.18082191780822</c:v>
                </c:pt>
                <c:pt idx="15">
                  <c:v>121.18082191780822</c:v>
                </c:pt>
                <c:pt idx="16">
                  <c:v>121.18082191780822</c:v>
                </c:pt>
                <c:pt idx="17">
                  <c:v>121.18082191780822</c:v>
                </c:pt>
                <c:pt idx="18">
                  <c:v>121.18082191780822</c:v>
                </c:pt>
                <c:pt idx="19">
                  <c:v>121.18082191780822</c:v>
                </c:pt>
                <c:pt idx="20">
                  <c:v>121.18082191780822</c:v>
                </c:pt>
                <c:pt idx="21">
                  <c:v>121.18082191780822</c:v>
                </c:pt>
                <c:pt idx="22">
                  <c:v>121.18082191780822</c:v>
                </c:pt>
                <c:pt idx="23">
                  <c:v>121.18082191780822</c:v>
                </c:pt>
                <c:pt idx="24">
                  <c:v>121.18082191780822</c:v>
                </c:pt>
                <c:pt idx="25">
                  <c:v>121.18082191780822</c:v>
                </c:pt>
                <c:pt idx="26">
                  <c:v>121.18082191780822</c:v>
                </c:pt>
                <c:pt idx="27">
                  <c:v>121.18082191780822</c:v>
                </c:pt>
                <c:pt idx="28">
                  <c:v>121.18082191780822</c:v>
                </c:pt>
                <c:pt idx="29">
                  <c:v>121.18082191780822</c:v>
                </c:pt>
                <c:pt idx="30">
                  <c:v>121.18082191780822</c:v>
                </c:pt>
                <c:pt idx="31">
                  <c:v>121.18082191780822</c:v>
                </c:pt>
                <c:pt idx="32">
                  <c:v>121.18082191780822</c:v>
                </c:pt>
                <c:pt idx="33">
                  <c:v>121.18082191780822</c:v>
                </c:pt>
                <c:pt idx="34">
                  <c:v>121.18082191780822</c:v>
                </c:pt>
              </c:numCache>
            </c:numRef>
          </c:xVal>
          <c:yVal>
            <c:numRef>
              <c:f>Portfoliocockpit!$L$8:$L$42</c:f>
              <c:numCache>
                <c:formatCode>0.0%</c:formatCode>
                <c:ptCount val="35"/>
                <c:pt idx="0">
                  <c:v>0.8</c:v>
                </c:pt>
                <c:pt idx="1">
                  <c:v>-0.46666666666666667</c:v>
                </c:pt>
                <c:pt idx="2">
                  <c:v>2</c:v>
                </c:pt>
                <c:pt idx="3">
                  <c:v>0.43421052631578949</c:v>
                </c:pt>
                <c:pt idx="4">
                  <c:v>0.35</c:v>
                </c:pt>
                <c:pt idx="5">
                  <c:v>1.0666666666666667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4A-4887-84DF-867A2FA8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38464"/>
        <c:axId val="60318080"/>
      </c:scatterChart>
      <c:valAx>
        <c:axId val="60238464"/>
        <c:scaling>
          <c:orientation val="minMax"/>
          <c:max val="20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Halterdauer in Jahren</a:t>
                </a:r>
              </a:p>
            </c:rich>
          </c:tx>
          <c:layout>
            <c:manualLayout>
              <c:xMode val="edge"/>
              <c:yMode val="edge"/>
              <c:x val="0.44644141024844108"/>
              <c:y val="0.8901539327886038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0318080"/>
        <c:crosses val="autoZero"/>
        <c:crossBetween val="midCat"/>
        <c:majorUnit val="1"/>
      </c:valAx>
      <c:valAx>
        <c:axId val="603180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100"/>
                </a:pPr>
                <a:r>
                  <a:rPr lang="de-DE" sz="1100"/>
                  <a:t>Gesamtrendite</a:t>
                </a:r>
              </a:p>
            </c:rich>
          </c:tx>
          <c:layout>
            <c:manualLayout>
              <c:xMode val="edge"/>
              <c:yMode val="edge"/>
              <c:x val="3.3840989821033146E-2"/>
              <c:y val="0.13047903853855014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60238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46</xdr:row>
      <xdr:rowOff>38100</xdr:rowOff>
    </xdr:from>
    <xdr:to>
      <xdr:col>8</xdr:col>
      <xdr:colOff>548640</xdr:colOff>
      <xdr:row>70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739140</xdr:colOff>
      <xdr:row>46</xdr:row>
      <xdr:rowOff>35860</xdr:rowOff>
    </xdr:from>
    <xdr:to>
      <xdr:col>14</xdr:col>
      <xdr:colOff>579120</xdr:colOff>
      <xdr:row>70</xdr:row>
      <xdr:rowOff>26894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hristophs-aktienkurs.de/welcher-neo-broker-ist-der-bes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zoomScaleNormal="100" workbookViewId="0">
      <selection activeCell="D2" sqref="D2:J2"/>
    </sheetView>
  </sheetViews>
  <sheetFormatPr baseColWidth="10" defaultColWidth="11.5703125" defaultRowHeight="14.25" outlineLevelRow="1"/>
  <cols>
    <col min="1" max="1" width="18.5703125" style="2" customWidth="1"/>
    <col min="2" max="2" width="11.7109375" style="2" customWidth="1"/>
    <col min="3" max="3" width="15.85546875" style="2" customWidth="1"/>
    <col min="4" max="4" width="10.140625" style="2" customWidth="1"/>
    <col min="5" max="5" width="10" style="2" customWidth="1"/>
    <col min="6" max="6" width="15.140625" style="2" customWidth="1"/>
    <col min="7" max="7" width="10.28515625" style="2" customWidth="1"/>
    <col min="8" max="8" width="11.5703125" style="2" customWidth="1"/>
    <col min="9" max="9" width="14.42578125" style="2" customWidth="1"/>
    <col min="10" max="10" width="18.85546875" style="2" customWidth="1"/>
    <col min="11" max="11" width="17.42578125" style="2" customWidth="1"/>
    <col min="12" max="12" width="16.5703125" style="2" customWidth="1"/>
    <col min="13" max="13" width="20.28515625" style="2" customWidth="1"/>
    <col min="14" max="16384" width="11.5703125" style="2"/>
  </cols>
  <sheetData>
    <row r="1" spans="1:15" ht="12.6" customHeight="1" outlineLevel="1">
      <c r="A1" s="22"/>
      <c r="B1" s="23"/>
      <c r="C1" s="23"/>
      <c r="D1" s="23"/>
      <c r="E1" s="24"/>
      <c r="F1" s="24"/>
      <c r="G1" s="24"/>
      <c r="H1" s="24"/>
      <c r="I1" s="24"/>
      <c r="J1" s="25"/>
      <c r="K1" s="25"/>
      <c r="L1" s="25"/>
      <c r="M1" s="25"/>
    </row>
    <row r="2" spans="1:15" ht="24.6" customHeight="1" outlineLevel="1">
      <c r="A2" s="26" t="s">
        <v>30</v>
      </c>
      <c r="B2" s="27"/>
      <c r="C2" s="27"/>
      <c r="D2" s="33" t="s">
        <v>31</v>
      </c>
      <c r="E2" s="33"/>
      <c r="F2" s="33"/>
      <c r="G2" s="33"/>
      <c r="H2" s="33"/>
      <c r="I2" s="33"/>
      <c r="J2" s="33"/>
      <c r="K2" s="27"/>
      <c r="L2" s="27"/>
      <c r="M2" s="27"/>
    </row>
    <row r="4" spans="1:15" ht="18">
      <c r="A4" s="3" t="s">
        <v>29</v>
      </c>
      <c r="F4" s="1"/>
      <c r="G4" s="4"/>
    </row>
    <row r="5" spans="1:15" ht="18">
      <c r="A5" s="3"/>
    </row>
    <row r="6" spans="1:15" ht="27" customHeight="1">
      <c r="A6" s="5" t="s">
        <v>11</v>
      </c>
      <c r="B6" s="5" t="s">
        <v>12</v>
      </c>
      <c r="C6" s="5" t="s">
        <v>13</v>
      </c>
      <c r="D6" s="5" t="s">
        <v>14</v>
      </c>
      <c r="E6" s="5" t="s">
        <v>15</v>
      </c>
      <c r="F6" s="28"/>
      <c r="G6" s="5" t="s">
        <v>16</v>
      </c>
      <c r="H6" s="29"/>
      <c r="I6" s="29"/>
      <c r="J6" s="29"/>
      <c r="K6" s="6" t="s">
        <v>23</v>
      </c>
      <c r="L6" s="29"/>
      <c r="M6" s="29"/>
    </row>
    <row r="7" spans="1:15" ht="60">
      <c r="A7" s="7" t="s">
        <v>0</v>
      </c>
      <c r="B7" s="7" t="s">
        <v>1</v>
      </c>
      <c r="C7" s="8" t="s">
        <v>26</v>
      </c>
      <c r="D7" s="7" t="s">
        <v>3</v>
      </c>
      <c r="E7" s="7" t="s">
        <v>2</v>
      </c>
      <c r="F7" s="9" t="s">
        <v>17</v>
      </c>
      <c r="G7" s="8" t="s">
        <v>18</v>
      </c>
      <c r="H7" s="9" t="s">
        <v>19</v>
      </c>
      <c r="I7" s="9" t="s">
        <v>20</v>
      </c>
      <c r="J7" s="9" t="s">
        <v>21</v>
      </c>
      <c r="K7" s="8" t="s">
        <v>22</v>
      </c>
      <c r="L7" s="9" t="s">
        <v>24</v>
      </c>
      <c r="M7" s="9" t="s">
        <v>25</v>
      </c>
      <c r="N7" s="31" t="s">
        <v>27</v>
      </c>
      <c r="O7" s="32"/>
    </row>
    <row r="8" spans="1:15" ht="15">
      <c r="A8" s="10" t="s">
        <v>4</v>
      </c>
      <c r="B8" s="11">
        <v>123456</v>
      </c>
      <c r="C8" s="12">
        <v>38970</v>
      </c>
      <c r="D8" s="13">
        <v>50</v>
      </c>
      <c r="E8" s="11">
        <v>10</v>
      </c>
      <c r="F8" s="14">
        <f>D8*E8</f>
        <v>500</v>
      </c>
      <c r="G8" s="11">
        <v>18</v>
      </c>
      <c r="H8" s="14">
        <f>D8*G8</f>
        <v>900</v>
      </c>
      <c r="I8" s="15">
        <f>IFERROR((G8-E8)/E8,"")</f>
        <v>0.8</v>
      </c>
      <c r="J8" s="15">
        <f>IFERROR(H8/$H$43,"")</f>
        <v>0.12040133779264214</v>
      </c>
      <c r="K8" s="11">
        <v>0</v>
      </c>
      <c r="L8" s="15">
        <f t="shared" ref="L8:L13" si="0">IFERROR(((K8+H8)-F8)/F8,"")</f>
        <v>0.8</v>
      </c>
      <c r="M8" s="16">
        <f ca="1">IFERROR(((K8+H8)/F8)^(1/O8)-1,"")</f>
        <v>4.1622636740898944E-2</v>
      </c>
      <c r="N8" s="17">
        <f ca="1">TODAY()-C8</f>
        <v>5261</v>
      </c>
      <c r="O8" s="18">
        <f ca="1">N8/365</f>
        <v>14.413698630136986</v>
      </c>
    </row>
    <row r="9" spans="1:15" ht="15">
      <c r="A9" s="10" t="s">
        <v>5</v>
      </c>
      <c r="B9" s="11">
        <v>456243</v>
      </c>
      <c r="C9" s="12">
        <v>39886</v>
      </c>
      <c r="D9" s="13">
        <v>30</v>
      </c>
      <c r="E9" s="11">
        <v>30</v>
      </c>
      <c r="F9" s="14">
        <f t="shared" ref="F9:F31" si="1">D9*E9</f>
        <v>900</v>
      </c>
      <c r="G9" s="11">
        <v>15</v>
      </c>
      <c r="H9" s="14">
        <f t="shared" ref="H9:H31" si="2">D9*G9</f>
        <v>450</v>
      </c>
      <c r="I9" s="15">
        <f t="shared" ref="I9:I31" si="3">IFERROR((G9-E9)/E9,"")</f>
        <v>-0.5</v>
      </c>
      <c r="J9" s="15">
        <f t="shared" ref="J9:J31" si="4">IFERROR(H9/$H$43,"")</f>
        <v>6.0200668896321072E-2</v>
      </c>
      <c r="K9" s="11">
        <v>30</v>
      </c>
      <c r="L9" s="15">
        <f t="shared" si="0"/>
        <v>-0.46666666666666667</v>
      </c>
      <c r="M9" s="16">
        <f t="shared" ref="M9:M42" ca="1" si="5">IFERROR(((K9+H9)/F9)^(1/O9)-1,"")</f>
        <v>-5.1436003746010317E-2</v>
      </c>
      <c r="N9" s="17">
        <f t="shared" ref="N9:N42" ca="1" si="6">TODAY()-C9</f>
        <v>4345</v>
      </c>
      <c r="O9" s="18">
        <f t="shared" ref="O9:O42" ca="1" si="7">N9/365</f>
        <v>11.904109589041095</v>
      </c>
    </row>
    <row r="10" spans="1:15" ht="15">
      <c r="A10" s="10" t="s">
        <v>6</v>
      </c>
      <c r="B10" s="11">
        <v>152452</v>
      </c>
      <c r="C10" s="12">
        <v>36964</v>
      </c>
      <c r="D10" s="13">
        <v>20</v>
      </c>
      <c r="E10" s="11">
        <v>70</v>
      </c>
      <c r="F10" s="14">
        <f t="shared" si="1"/>
        <v>1400</v>
      </c>
      <c r="G10" s="11">
        <v>200</v>
      </c>
      <c r="H10" s="14">
        <f t="shared" si="2"/>
        <v>4000</v>
      </c>
      <c r="I10" s="15">
        <f t="shared" si="3"/>
        <v>1.8571428571428572</v>
      </c>
      <c r="J10" s="15">
        <f t="shared" si="4"/>
        <v>0.53511705685618727</v>
      </c>
      <c r="K10" s="11">
        <v>200</v>
      </c>
      <c r="L10" s="15">
        <f t="shared" si="0"/>
        <v>2</v>
      </c>
      <c r="M10" s="16">
        <f t="shared" ca="1" si="5"/>
        <v>5.6730870957408586E-2</v>
      </c>
      <c r="N10" s="17">
        <f t="shared" ca="1" si="6"/>
        <v>7267</v>
      </c>
      <c r="O10" s="18">
        <f t="shared" ca="1" si="7"/>
        <v>19.909589041095892</v>
      </c>
    </row>
    <row r="11" spans="1:15" ht="15">
      <c r="A11" s="10" t="s">
        <v>7</v>
      </c>
      <c r="B11" s="11">
        <v>213531</v>
      </c>
      <c r="C11" s="12">
        <v>41347</v>
      </c>
      <c r="D11" s="13">
        <v>19</v>
      </c>
      <c r="E11" s="11">
        <v>20</v>
      </c>
      <c r="F11" s="14">
        <f t="shared" si="1"/>
        <v>380</v>
      </c>
      <c r="G11" s="11">
        <v>25</v>
      </c>
      <c r="H11" s="14">
        <f t="shared" si="2"/>
        <v>475</v>
      </c>
      <c r="I11" s="15">
        <f t="shared" si="3"/>
        <v>0.25</v>
      </c>
      <c r="J11" s="15">
        <f t="shared" si="4"/>
        <v>6.354515050167224E-2</v>
      </c>
      <c r="K11" s="11">
        <v>70</v>
      </c>
      <c r="L11" s="15">
        <f t="shared" si="0"/>
        <v>0.43421052631578949</v>
      </c>
      <c r="M11" s="16">
        <f t="shared" ca="1" si="5"/>
        <v>4.6697004964040056E-2</v>
      </c>
      <c r="N11" s="17">
        <f t="shared" ca="1" si="6"/>
        <v>2884</v>
      </c>
      <c r="O11" s="18">
        <f t="shared" ca="1" si="7"/>
        <v>7.9013698630136986</v>
      </c>
    </row>
    <row r="12" spans="1:15" ht="15">
      <c r="A12" s="10" t="s">
        <v>9</v>
      </c>
      <c r="B12" s="11">
        <v>698745</v>
      </c>
      <c r="C12" s="12">
        <v>42077</v>
      </c>
      <c r="D12" s="13">
        <v>10</v>
      </c>
      <c r="E12" s="11">
        <v>40</v>
      </c>
      <c r="F12" s="14">
        <f t="shared" si="1"/>
        <v>400</v>
      </c>
      <c r="G12" s="11">
        <v>45</v>
      </c>
      <c r="H12" s="14">
        <f t="shared" si="2"/>
        <v>450</v>
      </c>
      <c r="I12" s="15">
        <f t="shared" si="3"/>
        <v>0.125</v>
      </c>
      <c r="J12" s="15">
        <f t="shared" si="4"/>
        <v>6.0200668896321072E-2</v>
      </c>
      <c r="K12" s="11">
        <v>90</v>
      </c>
      <c r="L12" s="15">
        <f t="shared" si="0"/>
        <v>0.35</v>
      </c>
      <c r="M12" s="16">
        <f t="shared" ca="1" si="5"/>
        <v>5.2168610922630254E-2</v>
      </c>
      <c r="N12" s="17">
        <f t="shared" ca="1" si="6"/>
        <v>2154</v>
      </c>
      <c r="O12" s="18">
        <f t="shared" ca="1" si="7"/>
        <v>5.9013698630136986</v>
      </c>
    </row>
    <row r="13" spans="1:15" ht="15">
      <c r="A13" s="10" t="s">
        <v>10</v>
      </c>
      <c r="B13" s="11">
        <v>216513</v>
      </c>
      <c r="C13" s="12">
        <v>37694</v>
      </c>
      <c r="D13" s="13">
        <v>20</v>
      </c>
      <c r="E13" s="11">
        <v>30</v>
      </c>
      <c r="F13" s="14">
        <f t="shared" si="1"/>
        <v>600</v>
      </c>
      <c r="G13" s="11">
        <v>60</v>
      </c>
      <c r="H13" s="14">
        <f t="shared" si="2"/>
        <v>1200</v>
      </c>
      <c r="I13" s="15">
        <f t="shared" si="3"/>
        <v>1</v>
      </c>
      <c r="J13" s="15">
        <f t="shared" si="4"/>
        <v>0.16053511705685619</v>
      </c>
      <c r="K13" s="11">
        <v>40</v>
      </c>
      <c r="L13" s="15">
        <f t="shared" si="0"/>
        <v>1.0666666666666667</v>
      </c>
      <c r="M13" s="16">
        <f t="shared" ca="1" si="5"/>
        <v>4.1366117899934718E-2</v>
      </c>
      <c r="N13" s="17">
        <f t="shared" ca="1" si="6"/>
        <v>6537</v>
      </c>
      <c r="O13" s="18">
        <f t="shared" ca="1" si="7"/>
        <v>17.909589041095892</v>
      </c>
    </row>
    <row r="14" spans="1:15" ht="15" outlineLevel="1">
      <c r="A14" s="10"/>
      <c r="B14" s="11"/>
      <c r="C14" s="12"/>
      <c r="D14" s="13"/>
      <c r="E14" s="11"/>
      <c r="F14" s="14">
        <f t="shared" si="1"/>
        <v>0</v>
      </c>
      <c r="G14" s="11"/>
      <c r="H14" s="14">
        <f t="shared" si="2"/>
        <v>0</v>
      </c>
      <c r="I14" s="15" t="str">
        <f t="shared" si="3"/>
        <v/>
      </c>
      <c r="J14" s="15">
        <f t="shared" si="4"/>
        <v>0</v>
      </c>
      <c r="K14" s="11"/>
      <c r="L14" s="15" t="str">
        <f>IFERROR(((K14+H14)-F14)/F14,"")</f>
        <v/>
      </c>
      <c r="M14" s="16" t="str">
        <f t="shared" ca="1" si="5"/>
        <v/>
      </c>
      <c r="N14" s="17">
        <f t="shared" ca="1" si="6"/>
        <v>44231</v>
      </c>
      <c r="O14" s="18">
        <f t="shared" ca="1" si="7"/>
        <v>121.18082191780822</v>
      </c>
    </row>
    <row r="15" spans="1:15" ht="15" outlineLevel="1">
      <c r="A15" s="10"/>
      <c r="B15" s="11"/>
      <c r="C15" s="12"/>
      <c r="D15" s="13"/>
      <c r="E15" s="11"/>
      <c r="F15" s="14">
        <f t="shared" si="1"/>
        <v>0</v>
      </c>
      <c r="G15" s="11"/>
      <c r="H15" s="14">
        <f t="shared" si="2"/>
        <v>0</v>
      </c>
      <c r="I15" s="15" t="str">
        <f t="shared" si="3"/>
        <v/>
      </c>
      <c r="J15" s="15">
        <f t="shared" si="4"/>
        <v>0</v>
      </c>
      <c r="K15" s="11"/>
      <c r="L15" s="15" t="str">
        <f t="shared" ref="L15:L42" si="8">IFERROR(((K15+H15)-F15)/F15,"")</f>
        <v/>
      </c>
      <c r="M15" s="16" t="str">
        <f t="shared" ca="1" si="5"/>
        <v/>
      </c>
      <c r="N15" s="17">
        <f t="shared" ca="1" si="6"/>
        <v>44231</v>
      </c>
      <c r="O15" s="18">
        <f t="shared" ca="1" si="7"/>
        <v>121.18082191780822</v>
      </c>
    </row>
    <row r="16" spans="1:15" ht="15" outlineLevel="1">
      <c r="A16" s="10"/>
      <c r="B16" s="11"/>
      <c r="C16" s="12"/>
      <c r="D16" s="13"/>
      <c r="E16" s="11"/>
      <c r="F16" s="14">
        <f t="shared" si="1"/>
        <v>0</v>
      </c>
      <c r="G16" s="11"/>
      <c r="H16" s="14">
        <f t="shared" si="2"/>
        <v>0</v>
      </c>
      <c r="I16" s="15" t="str">
        <f t="shared" si="3"/>
        <v/>
      </c>
      <c r="J16" s="15">
        <f t="shared" si="4"/>
        <v>0</v>
      </c>
      <c r="K16" s="11"/>
      <c r="L16" s="15" t="str">
        <f t="shared" si="8"/>
        <v/>
      </c>
      <c r="M16" s="16" t="str">
        <f t="shared" ca="1" si="5"/>
        <v/>
      </c>
      <c r="N16" s="17">
        <f t="shared" ca="1" si="6"/>
        <v>44231</v>
      </c>
      <c r="O16" s="18">
        <f t="shared" ca="1" si="7"/>
        <v>121.18082191780822</v>
      </c>
    </row>
    <row r="17" spans="1:15" ht="15" outlineLevel="1">
      <c r="A17" s="10"/>
      <c r="B17" s="11"/>
      <c r="C17" s="12"/>
      <c r="D17" s="13"/>
      <c r="E17" s="11"/>
      <c r="F17" s="14">
        <f t="shared" si="1"/>
        <v>0</v>
      </c>
      <c r="G17" s="11"/>
      <c r="H17" s="14">
        <f t="shared" si="2"/>
        <v>0</v>
      </c>
      <c r="I17" s="15" t="str">
        <f t="shared" si="3"/>
        <v/>
      </c>
      <c r="J17" s="15">
        <f t="shared" si="4"/>
        <v>0</v>
      </c>
      <c r="K17" s="11"/>
      <c r="L17" s="15" t="str">
        <f t="shared" si="8"/>
        <v/>
      </c>
      <c r="M17" s="16" t="str">
        <f t="shared" ca="1" si="5"/>
        <v/>
      </c>
      <c r="N17" s="17">
        <f t="shared" ca="1" si="6"/>
        <v>44231</v>
      </c>
      <c r="O17" s="18">
        <f t="shared" ca="1" si="7"/>
        <v>121.18082191780822</v>
      </c>
    </row>
    <row r="18" spans="1:15" ht="15" outlineLevel="1">
      <c r="A18" s="10"/>
      <c r="B18" s="11"/>
      <c r="C18" s="12"/>
      <c r="D18" s="13"/>
      <c r="E18" s="11"/>
      <c r="F18" s="14">
        <f t="shared" si="1"/>
        <v>0</v>
      </c>
      <c r="G18" s="11"/>
      <c r="H18" s="14">
        <f t="shared" si="2"/>
        <v>0</v>
      </c>
      <c r="I18" s="15" t="str">
        <f t="shared" si="3"/>
        <v/>
      </c>
      <c r="J18" s="15">
        <f t="shared" si="4"/>
        <v>0</v>
      </c>
      <c r="K18" s="11"/>
      <c r="L18" s="15" t="str">
        <f t="shared" si="8"/>
        <v/>
      </c>
      <c r="M18" s="16" t="str">
        <f t="shared" ca="1" si="5"/>
        <v/>
      </c>
      <c r="N18" s="17">
        <f t="shared" ca="1" si="6"/>
        <v>44231</v>
      </c>
      <c r="O18" s="18">
        <f t="shared" ca="1" si="7"/>
        <v>121.18082191780822</v>
      </c>
    </row>
    <row r="19" spans="1:15" ht="15" outlineLevel="1">
      <c r="A19" s="10"/>
      <c r="B19" s="11"/>
      <c r="C19" s="12"/>
      <c r="D19" s="13"/>
      <c r="E19" s="11"/>
      <c r="F19" s="14">
        <f t="shared" si="1"/>
        <v>0</v>
      </c>
      <c r="G19" s="11"/>
      <c r="H19" s="14">
        <f t="shared" si="2"/>
        <v>0</v>
      </c>
      <c r="I19" s="15" t="str">
        <f t="shared" si="3"/>
        <v/>
      </c>
      <c r="J19" s="15">
        <f t="shared" si="4"/>
        <v>0</v>
      </c>
      <c r="K19" s="11"/>
      <c r="L19" s="15" t="str">
        <f t="shared" si="8"/>
        <v/>
      </c>
      <c r="M19" s="16" t="str">
        <f t="shared" ca="1" si="5"/>
        <v/>
      </c>
      <c r="N19" s="17">
        <f t="shared" ca="1" si="6"/>
        <v>44231</v>
      </c>
      <c r="O19" s="18">
        <f t="shared" ca="1" si="7"/>
        <v>121.18082191780822</v>
      </c>
    </row>
    <row r="20" spans="1:15" ht="15" outlineLevel="1">
      <c r="A20" s="10"/>
      <c r="B20" s="11"/>
      <c r="C20" s="12"/>
      <c r="D20" s="13"/>
      <c r="E20" s="11"/>
      <c r="F20" s="14">
        <f t="shared" si="1"/>
        <v>0</v>
      </c>
      <c r="G20" s="11"/>
      <c r="H20" s="14">
        <f t="shared" si="2"/>
        <v>0</v>
      </c>
      <c r="I20" s="15" t="str">
        <f t="shared" si="3"/>
        <v/>
      </c>
      <c r="J20" s="15">
        <f t="shared" si="4"/>
        <v>0</v>
      </c>
      <c r="K20" s="11"/>
      <c r="L20" s="15" t="str">
        <f t="shared" si="8"/>
        <v/>
      </c>
      <c r="M20" s="16" t="str">
        <f t="shared" ca="1" si="5"/>
        <v/>
      </c>
      <c r="N20" s="17">
        <f t="shared" ca="1" si="6"/>
        <v>44231</v>
      </c>
      <c r="O20" s="18">
        <f t="shared" ca="1" si="7"/>
        <v>121.18082191780822</v>
      </c>
    </row>
    <row r="21" spans="1:15" ht="15" outlineLevel="1">
      <c r="A21" s="10"/>
      <c r="B21" s="11"/>
      <c r="C21" s="12"/>
      <c r="D21" s="13"/>
      <c r="E21" s="11"/>
      <c r="F21" s="14">
        <f t="shared" si="1"/>
        <v>0</v>
      </c>
      <c r="G21" s="11"/>
      <c r="H21" s="14">
        <f t="shared" si="2"/>
        <v>0</v>
      </c>
      <c r="I21" s="15" t="str">
        <f t="shared" si="3"/>
        <v/>
      </c>
      <c r="J21" s="15">
        <f t="shared" si="4"/>
        <v>0</v>
      </c>
      <c r="K21" s="11"/>
      <c r="L21" s="15" t="str">
        <f t="shared" si="8"/>
        <v/>
      </c>
      <c r="M21" s="16" t="str">
        <f t="shared" ca="1" si="5"/>
        <v/>
      </c>
      <c r="N21" s="17">
        <f t="shared" ca="1" si="6"/>
        <v>44231</v>
      </c>
      <c r="O21" s="18">
        <f t="shared" ca="1" si="7"/>
        <v>121.18082191780822</v>
      </c>
    </row>
    <row r="22" spans="1:15" ht="15" outlineLevel="1">
      <c r="A22" s="10"/>
      <c r="B22" s="11"/>
      <c r="C22" s="12"/>
      <c r="D22" s="13"/>
      <c r="E22" s="11"/>
      <c r="F22" s="14">
        <f t="shared" si="1"/>
        <v>0</v>
      </c>
      <c r="G22" s="11"/>
      <c r="H22" s="14">
        <f t="shared" si="2"/>
        <v>0</v>
      </c>
      <c r="I22" s="15" t="str">
        <f t="shared" si="3"/>
        <v/>
      </c>
      <c r="J22" s="15">
        <f t="shared" si="4"/>
        <v>0</v>
      </c>
      <c r="K22" s="11"/>
      <c r="L22" s="15" t="str">
        <f t="shared" si="8"/>
        <v/>
      </c>
      <c r="M22" s="16" t="str">
        <f t="shared" ca="1" si="5"/>
        <v/>
      </c>
      <c r="N22" s="17">
        <f t="shared" ca="1" si="6"/>
        <v>44231</v>
      </c>
      <c r="O22" s="18">
        <f t="shared" ca="1" si="7"/>
        <v>121.18082191780822</v>
      </c>
    </row>
    <row r="23" spans="1:15" ht="15" outlineLevel="1">
      <c r="A23" s="10"/>
      <c r="B23" s="11"/>
      <c r="C23" s="12"/>
      <c r="D23" s="13"/>
      <c r="E23" s="11"/>
      <c r="F23" s="14">
        <f t="shared" si="1"/>
        <v>0</v>
      </c>
      <c r="G23" s="11"/>
      <c r="H23" s="14">
        <f t="shared" si="2"/>
        <v>0</v>
      </c>
      <c r="I23" s="15" t="str">
        <f t="shared" si="3"/>
        <v/>
      </c>
      <c r="J23" s="15">
        <f t="shared" si="4"/>
        <v>0</v>
      </c>
      <c r="K23" s="11"/>
      <c r="L23" s="15" t="str">
        <f t="shared" si="8"/>
        <v/>
      </c>
      <c r="M23" s="16" t="str">
        <f t="shared" ca="1" si="5"/>
        <v/>
      </c>
      <c r="N23" s="17">
        <f t="shared" ca="1" si="6"/>
        <v>44231</v>
      </c>
      <c r="O23" s="18">
        <f t="shared" ca="1" si="7"/>
        <v>121.18082191780822</v>
      </c>
    </row>
    <row r="24" spans="1:15" ht="15" outlineLevel="1">
      <c r="A24" s="10"/>
      <c r="B24" s="11"/>
      <c r="C24" s="12"/>
      <c r="D24" s="13"/>
      <c r="E24" s="11"/>
      <c r="F24" s="14">
        <f t="shared" si="1"/>
        <v>0</v>
      </c>
      <c r="G24" s="11"/>
      <c r="H24" s="14">
        <f t="shared" si="2"/>
        <v>0</v>
      </c>
      <c r="I24" s="15" t="str">
        <f t="shared" si="3"/>
        <v/>
      </c>
      <c r="J24" s="15">
        <f t="shared" si="4"/>
        <v>0</v>
      </c>
      <c r="K24" s="11"/>
      <c r="L24" s="15" t="str">
        <f t="shared" si="8"/>
        <v/>
      </c>
      <c r="M24" s="16" t="str">
        <f t="shared" ca="1" si="5"/>
        <v/>
      </c>
      <c r="N24" s="17">
        <f t="shared" ca="1" si="6"/>
        <v>44231</v>
      </c>
      <c r="O24" s="18">
        <f t="shared" ca="1" si="7"/>
        <v>121.18082191780822</v>
      </c>
    </row>
    <row r="25" spans="1:15" ht="15" outlineLevel="1">
      <c r="A25" s="10"/>
      <c r="B25" s="11"/>
      <c r="C25" s="12"/>
      <c r="D25" s="13"/>
      <c r="E25" s="11"/>
      <c r="F25" s="14">
        <f t="shared" si="1"/>
        <v>0</v>
      </c>
      <c r="G25" s="11"/>
      <c r="H25" s="14">
        <f t="shared" si="2"/>
        <v>0</v>
      </c>
      <c r="I25" s="15" t="str">
        <f t="shared" si="3"/>
        <v/>
      </c>
      <c r="J25" s="15">
        <f t="shared" si="4"/>
        <v>0</v>
      </c>
      <c r="K25" s="11"/>
      <c r="L25" s="15" t="str">
        <f t="shared" si="8"/>
        <v/>
      </c>
      <c r="M25" s="16" t="str">
        <f t="shared" ca="1" si="5"/>
        <v/>
      </c>
      <c r="N25" s="17">
        <f t="shared" ca="1" si="6"/>
        <v>44231</v>
      </c>
      <c r="O25" s="18">
        <f t="shared" ca="1" si="7"/>
        <v>121.18082191780822</v>
      </c>
    </row>
    <row r="26" spans="1:15" ht="15" outlineLevel="1">
      <c r="A26" s="10"/>
      <c r="B26" s="11"/>
      <c r="C26" s="12"/>
      <c r="D26" s="13"/>
      <c r="E26" s="11"/>
      <c r="F26" s="14">
        <f t="shared" si="1"/>
        <v>0</v>
      </c>
      <c r="G26" s="11"/>
      <c r="H26" s="14">
        <f t="shared" si="2"/>
        <v>0</v>
      </c>
      <c r="I26" s="15" t="str">
        <f t="shared" si="3"/>
        <v/>
      </c>
      <c r="J26" s="15">
        <f t="shared" si="4"/>
        <v>0</v>
      </c>
      <c r="K26" s="11"/>
      <c r="L26" s="15" t="str">
        <f t="shared" si="8"/>
        <v/>
      </c>
      <c r="M26" s="16" t="str">
        <f t="shared" ca="1" si="5"/>
        <v/>
      </c>
      <c r="N26" s="17">
        <f t="shared" ca="1" si="6"/>
        <v>44231</v>
      </c>
      <c r="O26" s="18">
        <f t="shared" ca="1" si="7"/>
        <v>121.18082191780822</v>
      </c>
    </row>
    <row r="27" spans="1:15" ht="15" outlineLevel="1">
      <c r="A27" s="10"/>
      <c r="B27" s="11"/>
      <c r="C27" s="12"/>
      <c r="D27" s="13"/>
      <c r="E27" s="11"/>
      <c r="F27" s="14">
        <f t="shared" si="1"/>
        <v>0</v>
      </c>
      <c r="G27" s="11"/>
      <c r="H27" s="14">
        <f t="shared" si="2"/>
        <v>0</v>
      </c>
      <c r="I27" s="15" t="str">
        <f t="shared" si="3"/>
        <v/>
      </c>
      <c r="J27" s="15">
        <f t="shared" si="4"/>
        <v>0</v>
      </c>
      <c r="K27" s="11"/>
      <c r="L27" s="15" t="str">
        <f t="shared" si="8"/>
        <v/>
      </c>
      <c r="M27" s="16" t="str">
        <f t="shared" ca="1" si="5"/>
        <v/>
      </c>
      <c r="N27" s="17">
        <f t="shared" ca="1" si="6"/>
        <v>44231</v>
      </c>
      <c r="O27" s="18">
        <f t="shared" ca="1" si="7"/>
        <v>121.18082191780822</v>
      </c>
    </row>
    <row r="28" spans="1:15" ht="15" outlineLevel="1">
      <c r="A28" s="10"/>
      <c r="B28" s="11"/>
      <c r="C28" s="12"/>
      <c r="D28" s="13"/>
      <c r="E28" s="11"/>
      <c r="F28" s="14">
        <f t="shared" si="1"/>
        <v>0</v>
      </c>
      <c r="G28" s="11"/>
      <c r="H28" s="14">
        <f t="shared" si="2"/>
        <v>0</v>
      </c>
      <c r="I28" s="15" t="str">
        <f t="shared" si="3"/>
        <v/>
      </c>
      <c r="J28" s="15">
        <f t="shared" si="4"/>
        <v>0</v>
      </c>
      <c r="K28" s="11"/>
      <c r="L28" s="15" t="str">
        <f t="shared" si="8"/>
        <v/>
      </c>
      <c r="M28" s="16" t="str">
        <f t="shared" ca="1" si="5"/>
        <v/>
      </c>
      <c r="N28" s="17">
        <f t="shared" ca="1" si="6"/>
        <v>44231</v>
      </c>
      <c r="O28" s="18">
        <f t="shared" ca="1" si="7"/>
        <v>121.18082191780822</v>
      </c>
    </row>
    <row r="29" spans="1:15" ht="15" outlineLevel="1">
      <c r="A29" s="10"/>
      <c r="B29" s="11"/>
      <c r="C29" s="12"/>
      <c r="D29" s="13"/>
      <c r="E29" s="11"/>
      <c r="F29" s="14">
        <f t="shared" si="1"/>
        <v>0</v>
      </c>
      <c r="G29" s="11"/>
      <c r="H29" s="14">
        <f t="shared" si="2"/>
        <v>0</v>
      </c>
      <c r="I29" s="15" t="str">
        <f t="shared" si="3"/>
        <v/>
      </c>
      <c r="J29" s="15">
        <f t="shared" si="4"/>
        <v>0</v>
      </c>
      <c r="K29" s="11"/>
      <c r="L29" s="15" t="str">
        <f t="shared" si="8"/>
        <v/>
      </c>
      <c r="M29" s="16" t="str">
        <f t="shared" ca="1" si="5"/>
        <v/>
      </c>
      <c r="N29" s="17">
        <f t="shared" ca="1" si="6"/>
        <v>44231</v>
      </c>
      <c r="O29" s="18">
        <f t="shared" ca="1" si="7"/>
        <v>121.18082191780822</v>
      </c>
    </row>
    <row r="30" spans="1:15" ht="15" outlineLevel="1">
      <c r="A30" s="10"/>
      <c r="B30" s="11"/>
      <c r="C30" s="12"/>
      <c r="D30" s="13"/>
      <c r="E30" s="11"/>
      <c r="F30" s="14">
        <f t="shared" si="1"/>
        <v>0</v>
      </c>
      <c r="G30" s="11"/>
      <c r="H30" s="14">
        <f t="shared" si="2"/>
        <v>0</v>
      </c>
      <c r="I30" s="15" t="str">
        <f t="shared" si="3"/>
        <v/>
      </c>
      <c r="J30" s="15">
        <f t="shared" si="4"/>
        <v>0</v>
      </c>
      <c r="K30" s="11"/>
      <c r="L30" s="15" t="str">
        <f t="shared" si="8"/>
        <v/>
      </c>
      <c r="M30" s="16" t="str">
        <f t="shared" ca="1" si="5"/>
        <v/>
      </c>
      <c r="N30" s="17">
        <f t="shared" ca="1" si="6"/>
        <v>44231</v>
      </c>
      <c r="O30" s="18">
        <f t="shared" ca="1" si="7"/>
        <v>121.18082191780822</v>
      </c>
    </row>
    <row r="31" spans="1:15" ht="15" outlineLevel="1">
      <c r="A31" s="10"/>
      <c r="B31" s="11"/>
      <c r="C31" s="12"/>
      <c r="D31" s="13"/>
      <c r="E31" s="11"/>
      <c r="F31" s="14">
        <f t="shared" si="1"/>
        <v>0</v>
      </c>
      <c r="G31" s="11"/>
      <c r="H31" s="14">
        <f t="shared" si="2"/>
        <v>0</v>
      </c>
      <c r="I31" s="15" t="str">
        <f t="shared" si="3"/>
        <v/>
      </c>
      <c r="J31" s="15">
        <f t="shared" si="4"/>
        <v>0</v>
      </c>
      <c r="K31" s="11"/>
      <c r="L31" s="15" t="str">
        <f t="shared" si="8"/>
        <v/>
      </c>
      <c r="M31" s="16" t="str">
        <f t="shared" ca="1" si="5"/>
        <v/>
      </c>
      <c r="N31" s="17">
        <f t="shared" ca="1" si="6"/>
        <v>44231</v>
      </c>
      <c r="O31" s="18">
        <f t="shared" ca="1" si="7"/>
        <v>121.18082191780822</v>
      </c>
    </row>
    <row r="32" spans="1:15" ht="15" outlineLevel="1">
      <c r="A32" s="10"/>
      <c r="B32" s="11"/>
      <c r="C32" s="12"/>
      <c r="D32" s="13"/>
      <c r="E32" s="11"/>
      <c r="F32" s="14">
        <f t="shared" ref="F32:F42" si="9">D32*E32</f>
        <v>0</v>
      </c>
      <c r="G32" s="11"/>
      <c r="H32" s="14">
        <f t="shared" ref="H32:H42" si="10">D32*G32</f>
        <v>0</v>
      </c>
      <c r="I32" s="15" t="str">
        <f t="shared" ref="I32:I42" si="11">IFERROR((G32-E32)/E32,"")</f>
        <v/>
      </c>
      <c r="J32" s="15">
        <f t="shared" ref="J32:J42" si="12">IFERROR(H32/$H$43,"")</f>
        <v>0</v>
      </c>
      <c r="K32" s="11"/>
      <c r="L32" s="15" t="str">
        <f t="shared" si="8"/>
        <v/>
      </c>
      <c r="M32" s="16" t="str">
        <f t="shared" ca="1" si="5"/>
        <v/>
      </c>
      <c r="N32" s="17">
        <f t="shared" ca="1" si="6"/>
        <v>44231</v>
      </c>
      <c r="O32" s="18">
        <f t="shared" ca="1" si="7"/>
        <v>121.18082191780822</v>
      </c>
    </row>
    <row r="33" spans="1:15" ht="15" outlineLevel="1">
      <c r="A33" s="10"/>
      <c r="B33" s="11"/>
      <c r="C33" s="12"/>
      <c r="D33" s="13"/>
      <c r="E33" s="11"/>
      <c r="F33" s="14">
        <f t="shared" si="9"/>
        <v>0</v>
      </c>
      <c r="G33" s="11"/>
      <c r="H33" s="14">
        <f t="shared" si="10"/>
        <v>0</v>
      </c>
      <c r="I33" s="15" t="str">
        <f t="shared" si="11"/>
        <v/>
      </c>
      <c r="J33" s="15">
        <f t="shared" si="12"/>
        <v>0</v>
      </c>
      <c r="K33" s="11"/>
      <c r="L33" s="15" t="str">
        <f t="shared" si="8"/>
        <v/>
      </c>
      <c r="M33" s="16" t="str">
        <f t="shared" ca="1" si="5"/>
        <v/>
      </c>
      <c r="N33" s="17">
        <f t="shared" ca="1" si="6"/>
        <v>44231</v>
      </c>
      <c r="O33" s="18">
        <f t="shared" ca="1" si="7"/>
        <v>121.18082191780822</v>
      </c>
    </row>
    <row r="34" spans="1:15" ht="15" outlineLevel="1">
      <c r="A34" s="10"/>
      <c r="B34" s="11"/>
      <c r="C34" s="12"/>
      <c r="D34" s="13"/>
      <c r="E34" s="11"/>
      <c r="F34" s="14">
        <f t="shared" si="9"/>
        <v>0</v>
      </c>
      <c r="G34" s="11"/>
      <c r="H34" s="14">
        <f t="shared" si="10"/>
        <v>0</v>
      </c>
      <c r="I34" s="15" t="str">
        <f t="shared" si="11"/>
        <v/>
      </c>
      <c r="J34" s="15">
        <f t="shared" si="12"/>
        <v>0</v>
      </c>
      <c r="K34" s="11"/>
      <c r="L34" s="15" t="str">
        <f t="shared" si="8"/>
        <v/>
      </c>
      <c r="M34" s="16" t="str">
        <f t="shared" ca="1" si="5"/>
        <v/>
      </c>
      <c r="N34" s="17">
        <f t="shared" ca="1" si="6"/>
        <v>44231</v>
      </c>
      <c r="O34" s="18">
        <f t="shared" ca="1" si="7"/>
        <v>121.18082191780822</v>
      </c>
    </row>
    <row r="35" spans="1:15" ht="15" outlineLevel="1">
      <c r="A35" s="10"/>
      <c r="B35" s="11"/>
      <c r="C35" s="12"/>
      <c r="D35" s="13"/>
      <c r="E35" s="11"/>
      <c r="F35" s="14">
        <f t="shared" si="9"/>
        <v>0</v>
      </c>
      <c r="G35" s="11"/>
      <c r="H35" s="14">
        <f t="shared" si="10"/>
        <v>0</v>
      </c>
      <c r="I35" s="15" t="str">
        <f t="shared" si="11"/>
        <v/>
      </c>
      <c r="J35" s="15">
        <f t="shared" si="12"/>
        <v>0</v>
      </c>
      <c r="K35" s="11"/>
      <c r="L35" s="15" t="str">
        <f t="shared" si="8"/>
        <v/>
      </c>
      <c r="M35" s="16" t="str">
        <f t="shared" ca="1" si="5"/>
        <v/>
      </c>
      <c r="N35" s="17">
        <f t="shared" ca="1" si="6"/>
        <v>44231</v>
      </c>
      <c r="O35" s="18">
        <f t="shared" ca="1" si="7"/>
        <v>121.18082191780822</v>
      </c>
    </row>
    <row r="36" spans="1:15" ht="15" outlineLevel="1">
      <c r="A36" s="10"/>
      <c r="B36" s="11"/>
      <c r="C36" s="12"/>
      <c r="D36" s="13"/>
      <c r="E36" s="11"/>
      <c r="F36" s="14">
        <f t="shared" si="9"/>
        <v>0</v>
      </c>
      <c r="G36" s="11"/>
      <c r="H36" s="14">
        <f t="shared" si="10"/>
        <v>0</v>
      </c>
      <c r="I36" s="15" t="str">
        <f t="shared" si="11"/>
        <v/>
      </c>
      <c r="J36" s="15">
        <f t="shared" si="12"/>
        <v>0</v>
      </c>
      <c r="K36" s="11"/>
      <c r="L36" s="15" t="str">
        <f t="shared" si="8"/>
        <v/>
      </c>
      <c r="M36" s="16" t="str">
        <f t="shared" ca="1" si="5"/>
        <v/>
      </c>
      <c r="N36" s="17">
        <f t="shared" ca="1" si="6"/>
        <v>44231</v>
      </c>
      <c r="O36" s="18">
        <f t="shared" ca="1" si="7"/>
        <v>121.18082191780822</v>
      </c>
    </row>
    <row r="37" spans="1:15" ht="15" outlineLevel="1">
      <c r="A37" s="10"/>
      <c r="B37" s="11"/>
      <c r="C37" s="12"/>
      <c r="D37" s="13"/>
      <c r="E37" s="11"/>
      <c r="F37" s="14">
        <f t="shared" si="9"/>
        <v>0</v>
      </c>
      <c r="G37" s="11"/>
      <c r="H37" s="14">
        <f t="shared" si="10"/>
        <v>0</v>
      </c>
      <c r="I37" s="15" t="str">
        <f t="shared" si="11"/>
        <v/>
      </c>
      <c r="J37" s="15">
        <f t="shared" si="12"/>
        <v>0</v>
      </c>
      <c r="K37" s="11"/>
      <c r="L37" s="15" t="str">
        <f t="shared" si="8"/>
        <v/>
      </c>
      <c r="M37" s="16" t="str">
        <f t="shared" ca="1" si="5"/>
        <v/>
      </c>
      <c r="N37" s="17">
        <f t="shared" ca="1" si="6"/>
        <v>44231</v>
      </c>
      <c r="O37" s="18">
        <f t="shared" ca="1" si="7"/>
        <v>121.18082191780822</v>
      </c>
    </row>
    <row r="38" spans="1:15" ht="15" outlineLevel="1">
      <c r="A38" s="10"/>
      <c r="B38" s="11"/>
      <c r="C38" s="12"/>
      <c r="D38" s="13"/>
      <c r="E38" s="11"/>
      <c r="F38" s="14">
        <f t="shared" si="9"/>
        <v>0</v>
      </c>
      <c r="G38" s="11"/>
      <c r="H38" s="14">
        <f t="shared" si="10"/>
        <v>0</v>
      </c>
      <c r="I38" s="15" t="str">
        <f t="shared" si="11"/>
        <v/>
      </c>
      <c r="J38" s="15">
        <f t="shared" si="12"/>
        <v>0</v>
      </c>
      <c r="K38" s="11"/>
      <c r="L38" s="15" t="str">
        <f t="shared" si="8"/>
        <v/>
      </c>
      <c r="M38" s="16" t="str">
        <f t="shared" ca="1" si="5"/>
        <v/>
      </c>
      <c r="N38" s="17">
        <f t="shared" ca="1" si="6"/>
        <v>44231</v>
      </c>
      <c r="O38" s="18">
        <f t="shared" ca="1" si="7"/>
        <v>121.18082191780822</v>
      </c>
    </row>
    <row r="39" spans="1:15" ht="15" outlineLevel="1">
      <c r="A39" s="10"/>
      <c r="B39" s="11"/>
      <c r="C39" s="12"/>
      <c r="D39" s="13"/>
      <c r="E39" s="11"/>
      <c r="F39" s="14">
        <f t="shared" si="9"/>
        <v>0</v>
      </c>
      <c r="G39" s="11"/>
      <c r="H39" s="14">
        <f t="shared" si="10"/>
        <v>0</v>
      </c>
      <c r="I39" s="15" t="str">
        <f t="shared" si="11"/>
        <v/>
      </c>
      <c r="J39" s="15">
        <f t="shared" si="12"/>
        <v>0</v>
      </c>
      <c r="K39" s="11"/>
      <c r="L39" s="15" t="str">
        <f t="shared" si="8"/>
        <v/>
      </c>
      <c r="M39" s="16" t="str">
        <f t="shared" ca="1" si="5"/>
        <v/>
      </c>
      <c r="N39" s="17">
        <f t="shared" ca="1" si="6"/>
        <v>44231</v>
      </c>
      <c r="O39" s="18">
        <f t="shared" ca="1" si="7"/>
        <v>121.18082191780822</v>
      </c>
    </row>
    <row r="40" spans="1:15" ht="15" outlineLevel="1">
      <c r="A40" s="10"/>
      <c r="B40" s="11"/>
      <c r="C40" s="12"/>
      <c r="D40" s="13"/>
      <c r="E40" s="11"/>
      <c r="F40" s="14">
        <f t="shared" si="9"/>
        <v>0</v>
      </c>
      <c r="G40" s="11"/>
      <c r="H40" s="14">
        <f t="shared" si="10"/>
        <v>0</v>
      </c>
      <c r="I40" s="15" t="str">
        <f t="shared" si="11"/>
        <v/>
      </c>
      <c r="J40" s="15">
        <f t="shared" si="12"/>
        <v>0</v>
      </c>
      <c r="K40" s="11"/>
      <c r="L40" s="15" t="str">
        <f t="shared" si="8"/>
        <v/>
      </c>
      <c r="M40" s="16" t="str">
        <f t="shared" ca="1" si="5"/>
        <v/>
      </c>
      <c r="N40" s="17">
        <f t="shared" ca="1" si="6"/>
        <v>44231</v>
      </c>
      <c r="O40" s="18">
        <f t="shared" ca="1" si="7"/>
        <v>121.18082191780822</v>
      </c>
    </row>
    <row r="41" spans="1:15" ht="15" outlineLevel="1">
      <c r="A41" s="10"/>
      <c r="B41" s="11"/>
      <c r="C41" s="12"/>
      <c r="D41" s="13"/>
      <c r="E41" s="11"/>
      <c r="F41" s="14">
        <f t="shared" si="9"/>
        <v>0</v>
      </c>
      <c r="G41" s="11"/>
      <c r="H41" s="14">
        <f t="shared" si="10"/>
        <v>0</v>
      </c>
      <c r="I41" s="15" t="str">
        <f t="shared" si="11"/>
        <v/>
      </c>
      <c r="J41" s="15">
        <f t="shared" si="12"/>
        <v>0</v>
      </c>
      <c r="K41" s="11"/>
      <c r="L41" s="15" t="str">
        <f t="shared" si="8"/>
        <v/>
      </c>
      <c r="M41" s="16" t="str">
        <f t="shared" ca="1" si="5"/>
        <v/>
      </c>
      <c r="N41" s="17">
        <f t="shared" ca="1" si="6"/>
        <v>44231</v>
      </c>
      <c r="O41" s="18">
        <f t="shared" ca="1" si="7"/>
        <v>121.18082191780822</v>
      </c>
    </row>
    <row r="42" spans="1:15" ht="15.75" outlineLevel="1" thickBot="1">
      <c r="A42" s="10"/>
      <c r="B42" s="11"/>
      <c r="C42" s="12"/>
      <c r="D42" s="13"/>
      <c r="E42" s="11"/>
      <c r="F42" s="14">
        <f t="shared" si="9"/>
        <v>0</v>
      </c>
      <c r="G42" s="11"/>
      <c r="H42" s="14">
        <f t="shared" si="10"/>
        <v>0</v>
      </c>
      <c r="I42" s="15" t="str">
        <f t="shared" si="11"/>
        <v/>
      </c>
      <c r="J42" s="15">
        <f t="shared" si="12"/>
        <v>0</v>
      </c>
      <c r="K42" s="11"/>
      <c r="L42" s="15" t="str">
        <f t="shared" si="8"/>
        <v/>
      </c>
      <c r="M42" s="16" t="str">
        <f t="shared" ca="1" si="5"/>
        <v/>
      </c>
      <c r="N42" s="17">
        <f t="shared" ca="1" si="6"/>
        <v>44231</v>
      </c>
      <c r="O42" s="18">
        <f t="shared" ca="1" si="7"/>
        <v>121.18082191780822</v>
      </c>
    </row>
    <row r="43" spans="1:15" ht="15.75" thickBot="1">
      <c r="A43" s="19" t="s">
        <v>8</v>
      </c>
      <c r="B43" s="19"/>
      <c r="C43" s="19"/>
      <c r="D43" s="19"/>
      <c r="E43" s="19"/>
      <c r="F43" s="20">
        <f>SUM(F8:F42)</f>
        <v>4180</v>
      </c>
      <c r="G43" s="19"/>
      <c r="H43" s="20">
        <f>SUM(H8:H42)</f>
        <v>7475</v>
      </c>
      <c r="I43" s="21">
        <f>(H43-F43)/F43</f>
        <v>0.78827751196172247</v>
      </c>
      <c r="J43" s="21">
        <f>SUM(J8:J42)</f>
        <v>0.99999999999999989</v>
      </c>
      <c r="K43" s="20">
        <f>SUM(K8:K42)</f>
        <v>430</v>
      </c>
      <c r="L43" s="21">
        <f t="shared" ref="L43" si="13">((K43+H43)-F43)/F43</f>
        <v>0.89114832535885169</v>
      </c>
      <c r="M43" s="21"/>
    </row>
    <row r="45" spans="1:15" ht="15">
      <c r="F45" s="30" t="s">
        <v>28</v>
      </c>
    </row>
  </sheetData>
  <mergeCells count="2">
    <mergeCell ref="D2:J2"/>
    <mergeCell ref="N7:O7"/>
  </mergeCells>
  <conditionalFormatting sqref="I8:I43">
    <cfRule type="cellIs" dxfId="8" priority="7" operator="lessThan">
      <formula>0</formula>
    </cfRule>
    <cfRule type="cellIs" dxfId="7" priority="8" operator="greaterThan">
      <formula>0</formula>
    </cfRule>
    <cfRule type="cellIs" dxfId="6" priority="9" operator="greaterThan">
      <formula>0</formula>
    </cfRule>
  </conditionalFormatting>
  <conditionalFormatting sqref="L8:L43">
    <cfRule type="cellIs" dxfId="5" priority="4" operator="lessThan">
      <formula>0</formula>
    </cfRule>
    <cfRule type="cellIs" dxfId="4" priority="5" operator="greaterThan">
      <formula>0</formula>
    </cfRule>
    <cfRule type="cellIs" dxfId="3" priority="6" operator="greaterThan">
      <formula>0</formula>
    </cfRule>
  </conditionalFormatting>
  <conditionalFormatting sqref="M8:M43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hyperlinks>
    <hyperlink ref="D2" r:id="rId1" xr:uid="{0557273B-11A3-42C3-84DC-C15DD4C08A0B}"/>
  </hyperlink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Portfoliocockpit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Haberkorn</dc:creator>
  <cp:lastModifiedBy>Christoph Haberkorn</cp:lastModifiedBy>
  <dcterms:created xsi:type="dcterms:W3CDTF">2016-09-09T19:46:21Z</dcterms:created>
  <dcterms:modified xsi:type="dcterms:W3CDTF">2021-02-04T19:33:29Z</dcterms:modified>
</cp:coreProperties>
</file>