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Prognose NIKE" sheetId="1" r:id="rId1"/>
  </sheets>
  <calcPr calcId="125725"/>
</workbook>
</file>

<file path=xl/calcChain.xml><?xml version="1.0" encoding="utf-8"?>
<calcChain xmlns="http://schemas.openxmlformats.org/spreadsheetml/2006/main">
  <c r="K15" i="1"/>
  <c r="D8"/>
  <c r="D7"/>
  <c r="D6"/>
  <c r="D5"/>
  <c r="C10" l="1"/>
  <c r="D9"/>
  <c r="D10" l="1"/>
  <c r="C11"/>
  <c r="F10"/>
  <c r="G10"/>
  <c r="C12" l="1"/>
  <c r="G11"/>
  <c r="F11"/>
  <c r="D11"/>
  <c r="H10"/>
  <c r="I10" s="1"/>
  <c r="H11" l="1"/>
  <c r="I11" s="1"/>
  <c r="D12"/>
  <c r="C13"/>
  <c r="G12"/>
  <c r="F12"/>
  <c r="C14" l="1"/>
  <c r="D13"/>
  <c r="G13"/>
  <c r="F13"/>
  <c r="H12"/>
  <c r="I12" s="1"/>
  <c r="G14" l="1"/>
  <c r="F14"/>
  <c r="D14"/>
  <c r="C15"/>
  <c r="H13"/>
  <c r="I13" s="1"/>
  <c r="H14" l="1"/>
  <c r="I14" s="1"/>
  <c r="G15"/>
  <c r="F15"/>
  <c r="C16"/>
  <c r="D15"/>
  <c r="H15" l="1"/>
  <c r="I15" s="1"/>
  <c r="F16"/>
  <c r="G16"/>
  <c r="C17"/>
  <c r="D16"/>
  <c r="D17" l="1"/>
  <c r="F17"/>
  <c r="G17"/>
  <c r="C18"/>
  <c r="H16"/>
  <c r="I16" s="1"/>
  <c r="F18" l="1"/>
  <c r="H17"/>
  <c r="G18"/>
  <c r="H18" l="1"/>
  <c r="I17"/>
</calcChain>
</file>

<file path=xl/sharedStrings.xml><?xml version="1.0" encoding="utf-8"?>
<sst xmlns="http://schemas.openxmlformats.org/spreadsheetml/2006/main" count="21" uniqueCount="21">
  <si>
    <t>KGV</t>
  </si>
  <si>
    <t>Jahr</t>
  </si>
  <si>
    <t>*) Wenn ihr das Depot bzw. das Girokonto über einen der obigen Links eröffent, erhalte ich eine kleine Provision dafür.</t>
  </si>
  <si>
    <t>►►► Handeln ab 4,95 Euro für sechs Monate (Comdirect)*</t>
  </si>
  <si>
    <t>Dabei entstehen euch keinerlei Mehrkosten. Ihr unterstützt damit meine Arbeit und stellt sicher, dass ich Euch auch in Zukunft hilfreiche Tools wie dieses kostenlos zur Verfügung stellen kann.</t>
  </si>
  <si>
    <t>Gewinn- und Aktienkursprognose NIKE, Inc.</t>
  </si>
  <si>
    <t>Gewinn
 je Aktie in USD</t>
  </si>
  <si>
    <t>Fortschreibung Aktienkurs 
bei historischem Durchschnitts-KGV</t>
  </si>
  <si>
    <t>Dividende
in USD</t>
  </si>
  <si>
    <t>Gesamtperformance
USD</t>
  </si>
  <si>
    <t>Wachstum 
Gewinn je Aktie</t>
  </si>
  <si>
    <t>IST</t>
  </si>
  <si>
    <t>Prognose</t>
  </si>
  <si>
    <t>Nebenrechnung KGV</t>
  </si>
  <si>
    <t>CAGR im Prognosezeitraum</t>
  </si>
  <si>
    <t>Rendite in Bezug auf aktuellen Kurs</t>
  </si>
  <si>
    <t>►►► 5 € Festpreisdepot* bei der Onvista Bank</t>
  </si>
  <si>
    <t>Meine Depot-Empfehlungen:</t>
  </si>
  <si>
    <t xml:space="preserve">►►► Musterdepots komfortabel verwalten (MyOnvista)*
</t>
  </si>
  <si>
    <t>Meine Buchempfehlung:</t>
  </si>
  <si>
    <t>►►► Unternehmensbewertung und Kennzahlenanalyse*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</si>
</sst>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.65"/>
      <color theme="10"/>
      <name val="Calibri"/>
      <family val="2"/>
    </font>
    <font>
      <sz val="11"/>
      <color rgb="FF00B050"/>
      <name val="Calibri"/>
      <family val="2"/>
      <scheme val="minor"/>
    </font>
    <font>
      <u/>
      <sz val="12.65"/>
      <color rgb="FF00B05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164" fontId="2" fillId="0" borderId="0" xfId="0" applyNumberFormat="1" applyFont="1"/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/>
    <xf numFmtId="164" fontId="10" fillId="0" borderId="1" xfId="0" applyNumberFormat="1" applyFont="1" applyBorder="1"/>
    <xf numFmtId="164" fontId="0" fillId="1" borderId="1" xfId="0" applyNumberFormat="1" applyFill="1" applyBorder="1"/>
    <xf numFmtId="165" fontId="0" fillId="0" borderId="1" xfId="1" applyNumberFormat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/>
    <xf numFmtId="165" fontId="2" fillId="2" borderId="1" xfId="1" applyNumberFormat="1" applyFont="1" applyFill="1" applyBorder="1"/>
    <xf numFmtId="164" fontId="9" fillId="2" borderId="1" xfId="0" applyNumberFormat="1" applyFont="1" applyFill="1" applyBorder="1"/>
    <xf numFmtId="164" fontId="2" fillId="2" borderId="1" xfId="0" applyNumberFormat="1" applyFont="1" applyFill="1" applyBorder="1"/>
    <xf numFmtId="2" fontId="0" fillId="0" borderId="1" xfId="0" applyNumberFormat="1" applyFill="1" applyBorder="1"/>
    <xf numFmtId="0" fontId="0" fillId="0" borderId="4" xfId="0" applyFont="1" applyBorder="1" applyAlignment="1">
      <alignment horizontal="right" vertical="center"/>
    </xf>
    <xf numFmtId="2" fontId="0" fillId="0" borderId="4" xfId="0" applyNumberFormat="1" applyBorder="1"/>
    <xf numFmtId="164" fontId="10" fillId="0" borderId="4" xfId="0" applyNumberFormat="1" applyFont="1" applyBorder="1"/>
    <xf numFmtId="164" fontId="0" fillId="1" borderId="4" xfId="0" applyNumberFormat="1" applyFill="1" applyBorder="1"/>
    <xf numFmtId="2" fontId="0" fillId="0" borderId="4" xfId="0" applyNumberFormat="1" applyFill="1" applyBorder="1"/>
    <xf numFmtId="2" fontId="0" fillId="1" borderId="5" xfId="0" applyNumberFormat="1" applyFill="1" applyBorder="1"/>
    <xf numFmtId="2" fontId="0" fillId="1" borderId="7" xfId="0" applyNumberFormat="1" applyFill="1" applyBorder="1"/>
    <xf numFmtId="0" fontId="0" fillId="0" borderId="9" xfId="0" applyFont="1" applyBorder="1" applyAlignment="1">
      <alignment horizontal="right" vertical="center"/>
    </xf>
    <xf numFmtId="2" fontId="0" fillId="0" borderId="9" xfId="0" applyNumberFormat="1" applyBorder="1"/>
    <xf numFmtId="165" fontId="0" fillId="0" borderId="9" xfId="1" applyNumberFormat="1" applyFont="1" applyBorder="1"/>
    <xf numFmtId="164" fontId="10" fillId="0" borderId="9" xfId="0" applyNumberFormat="1" applyFont="1" applyBorder="1"/>
    <xf numFmtId="164" fontId="0" fillId="1" borderId="9" xfId="0" applyNumberFormat="1" applyFill="1" applyBorder="1"/>
    <xf numFmtId="2" fontId="0" fillId="0" borderId="9" xfId="0" applyNumberFormat="1" applyFill="1" applyBorder="1"/>
    <xf numFmtId="2" fontId="0" fillId="1" borderId="10" xfId="0" applyNumberFormat="1" applyFill="1" applyBorder="1"/>
    <xf numFmtId="0" fontId="2" fillId="2" borderId="2" xfId="0" applyFont="1" applyFill="1" applyBorder="1"/>
    <xf numFmtId="0" fontId="8" fillId="2" borderId="2" xfId="0" applyFont="1" applyFill="1" applyBorder="1"/>
    <xf numFmtId="10" fontId="2" fillId="2" borderId="2" xfId="1" applyNumberFormat="1" applyFont="1" applyFill="1" applyBorder="1"/>
    <xf numFmtId="165" fontId="0" fillId="0" borderId="4" xfId="1" applyNumberFormat="1" applyFont="1" applyBorder="1"/>
    <xf numFmtId="164" fontId="0" fillId="0" borderId="4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2" fillId="2" borderId="7" xfId="0" applyNumberFormat="1" applyFont="1" applyFill="1" applyBorder="1"/>
    <xf numFmtId="164" fontId="0" fillId="0" borderId="9" xfId="0" applyNumberFormat="1" applyBorder="1"/>
    <xf numFmtId="2" fontId="0" fillId="0" borderId="10" xfId="0" applyNumberForma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2" fillId="2" borderId="7" xfId="1" applyNumberFormat="1" applyFont="1" applyFill="1" applyBorder="1"/>
    <xf numFmtId="165" fontId="0" fillId="0" borderId="10" xfId="1" applyNumberFormat="1" applyFont="1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/>
    <xf numFmtId="0" fontId="4" fillId="0" borderId="0" xfId="2" applyAlignment="1" applyProtection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0" borderId="0" xfId="2" applyFont="1" applyAlignment="1" applyProtection="1">
      <alignment horizontal="left"/>
    </xf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463826</xdr:colOff>
      <xdr:row>0</xdr:row>
      <xdr:rowOff>80597</xdr:rowOff>
    </xdr:from>
    <xdr:to>
      <xdr:col>7</xdr:col>
      <xdr:colOff>568792</xdr:colOff>
      <xdr:row>0</xdr:row>
      <xdr:rowOff>594395</xdr:rowOff>
    </xdr:to>
    <xdr:pic>
      <xdr:nvPicPr>
        <xdr:cNvPr id="2" name="Grafik 1" descr="LOGO WORDPRESS mit slogan ne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4417" y="80597"/>
          <a:ext cx="2337957" cy="513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bit.ly/2dvePK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ceads.net/tc.php?t=20379C87024069T" TargetMode="External"/><Relationship Id="rId1" Type="http://schemas.openxmlformats.org/officeDocument/2006/relationships/hyperlink" Target="http://bit.ly/1VkKyfe" TargetMode="External"/><Relationship Id="rId6" Type="http://schemas.openxmlformats.org/officeDocument/2006/relationships/hyperlink" Target="http://amzn.to/1Jnqlei" TargetMode="External"/><Relationship Id="rId5" Type="http://schemas.openxmlformats.org/officeDocument/2006/relationships/hyperlink" Target="http://bit.ly/1UI1Y15" TargetMode="External"/><Relationship Id="rId4" Type="http://schemas.openxmlformats.org/officeDocument/2006/relationships/hyperlink" Target="http://bit.ly/2fD6l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15" zoomScaleNormal="115" workbookViewId="0"/>
  </sheetViews>
  <sheetFormatPr baseColWidth="10" defaultRowHeight="14.4"/>
  <cols>
    <col min="2" max="2" width="17.21875" customWidth="1"/>
    <col min="3" max="4" width="13.44140625" customWidth="1"/>
    <col min="6" max="6" width="23.109375" bestFit="1" customWidth="1"/>
    <col min="7" max="7" width="9.44140625" bestFit="1" customWidth="1"/>
    <col min="8" max="8" width="18.21875" bestFit="1" customWidth="1"/>
    <col min="9" max="9" width="18.109375" bestFit="1" customWidth="1" collapsed="1"/>
    <col min="11" max="11" width="20.88671875" customWidth="1"/>
  </cols>
  <sheetData>
    <row r="1" spans="1:11" ht="48.6" customHeight="1">
      <c r="B1" s="2" t="s">
        <v>5</v>
      </c>
    </row>
    <row r="2" spans="1:11" ht="8.4" customHeight="1" thickBot="1">
      <c r="B2" s="2"/>
    </row>
    <row r="3" spans="1:11" ht="58.2" thickBot="1">
      <c r="A3" s="47"/>
      <c r="B3" s="48" t="s">
        <v>1</v>
      </c>
      <c r="C3" s="49" t="s">
        <v>6</v>
      </c>
      <c r="D3" s="49" t="s">
        <v>10</v>
      </c>
      <c r="E3" s="50" t="s">
        <v>0</v>
      </c>
      <c r="F3" s="49" t="s">
        <v>7</v>
      </c>
      <c r="G3" s="49" t="s">
        <v>8</v>
      </c>
      <c r="H3" s="49" t="s">
        <v>9</v>
      </c>
      <c r="I3" s="51" t="s">
        <v>15</v>
      </c>
      <c r="K3" s="3" t="s">
        <v>13</v>
      </c>
    </row>
    <row r="4" spans="1:11">
      <c r="A4" s="54" t="s">
        <v>11</v>
      </c>
      <c r="B4" s="19">
        <v>2011</v>
      </c>
      <c r="C4" s="20">
        <v>1.1000000000000001</v>
      </c>
      <c r="D4" s="20"/>
      <c r="E4" s="21">
        <v>20.6</v>
      </c>
      <c r="F4" s="22"/>
      <c r="G4" s="23">
        <v>0.3</v>
      </c>
      <c r="H4" s="24"/>
      <c r="I4" s="24"/>
      <c r="K4">
        <v>18.8</v>
      </c>
    </row>
    <row r="5" spans="1:11">
      <c r="A5" s="55"/>
      <c r="B5" s="7">
        <v>2012</v>
      </c>
      <c r="C5" s="8">
        <v>1.18</v>
      </c>
      <c r="D5" s="11">
        <f t="shared" ref="D5:D8" si="0">(C5-C4)/C4</f>
        <v>7.2727272727272585E-2</v>
      </c>
      <c r="E5" s="9">
        <v>21.9</v>
      </c>
      <c r="F5" s="10"/>
      <c r="G5" s="18">
        <v>0.35</v>
      </c>
      <c r="H5" s="25"/>
      <c r="I5" s="25"/>
      <c r="K5">
        <v>19</v>
      </c>
    </row>
    <row r="6" spans="1:11">
      <c r="A6" s="55"/>
      <c r="B6" s="7">
        <v>2013</v>
      </c>
      <c r="C6" s="8">
        <v>1.35</v>
      </c>
      <c r="D6" s="11">
        <f t="shared" si="0"/>
        <v>0.14406779661016964</v>
      </c>
      <c r="E6" s="9">
        <v>27</v>
      </c>
      <c r="F6" s="10"/>
      <c r="G6" s="18">
        <v>0.41</v>
      </c>
      <c r="H6" s="25"/>
      <c r="I6" s="25"/>
      <c r="K6">
        <v>13.6</v>
      </c>
    </row>
    <row r="7" spans="1:11">
      <c r="A7" s="55"/>
      <c r="B7" s="7">
        <v>2014</v>
      </c>
      <c r="C7" s="8">
        <v>1.49</v>
      </c>
      <c r="D7" s="11">
        <f t="shared" si="0"/>
        <v>0.10370370370370363</v>
      </c>
      <c r="E7" s="9">
        <v>30</v>
      </c>
      <c r="F7" s="10"/>
      <c r="G7" s="18">
        <v>0.47</v>
      </c>
      <c r="H7" s="25"/>
      <c r="I7" s="25"/>
      <c r="K7">
        <v>22</v>
      </c>
    </row>
    <row r="8" spans="1:11">
      <c r="A8" s="55"/>
      <c r="B8" s="7">
        <v>2015</v>
      </c>
      <c r="C8" s="8">
        <v>1.8512443438914028</v>
      </c>
      <c r="D8" s="11">
        <f t="shared" si="0"/>
        <v>0.24244586838349183</v>
      </c>
      <c r="E8" s="9">
        <v>31.6</v>
      </c>
      <c r="F8" s="10"/>
      <c r="G8" s="18">
        <v>0.54</v>
      </c>
      <c r="H8" s="25"/>
      <c r="I8" s="25"/>
      <c r="K8">
        <v>20.6</v>
      </c>
    </row>
    <row r="9" spans="1:11" ht="15" thickBot="1">
      <c r="A9" s="56"/>
      <c r="B9" s="26">
        <v>2016</v>
      </c>
      <c r="C9" s="27">
        <v>2.1572002294893862</v>
      </c>
      <c r="D9" s="28">
        <f>(C9-C8)/C8</f>
        <v>0.16527039588671999</v>
      </c>
      <c r="E9" s="29">
        <v>22.5</v>
      </c>
      <c r="F9" s="30"/>
      <c r="G9" s="31">
        <v>0.62</v>
      </c>
      <c r="H9" s="32"/>
      <c r="I9" s="32"/>
      <c r="K9">
        <v>20.6</v>
      </c>
    </row>
    <row r="10" spans="1:11">
      <c r="A10" s="57" t="s">
        <v>12</v>
      </c>
      <c r="B10" s="19">
        <v>2017</v>
      </c>
      <c r="C10" s="20">
        <f>C9*1.14</f>
        <v>2.4592082616179001</v>
      </c>
      <c r="D10" s="36">
        <f t="shared" ref="D10:D17" si="1">(C10-C9)/C9</f>
        <v>0.13999999999999993</v>
      </c>
      <c r="E10" s="21">
        <v>22.5</v>
      </c>
      <c r="F10" s="37">
        <f t="shared" ref="F10:F17" si="2">E10*C10</f>
        <v>55.332185886402755</v>
      </c>
      <c r="G10" s="20">
        <f>C10*0.25</f>
        <v>0.61480206540447502</v>
      </c>
      <c r="H10" s="38">
        <f>F10+G10+G9</f>
        <v>56.566987951807228</v>
      </c>
      <c r="I10" s="43">
        <f>(H10-49.96)/49.96</f>
        <v>0.13224555548052896</v>
      </c>
      <c r="K10">
        <v>21.9</v>
      </c>
    </row>
    <row r="11" spans="1:11">
      <c r="A11" s="58"/>
      <c r="B11" s="7">
        <v>2018</v>
      </c>
      <c r="C11" s="8">
        <f t="shared" ref="C11:C17" si="3">C10*1.14</f>
        <v>2.8034974182444059</v>
      </c>
      <c r="D11" s="11">
        <f t="shared" si="1"/>
        <v>0.13999999999999993</v>
      </c>
      <c r="E11" s="9">
        <v>22.5</v>
      </c>
      <c r="F11" s="12">
        <f t="shared" si="2"/>
        <v>63.078691910499131</v>
      </c>
      <c r="G11" s="8">
        <f t="shared" ref="G11:G17" si="4">C11*0.25</f>
        <v>0.70087435456110148</v>
      </c>
      <c r="H11" s="39">
        <f>F11+G11+G10+G9</f>
        <v>65.014368330464706</v>
      </c>
      <c r="I11" s="44">
        <f t="shared" ref="I11:I17" si="5">(H11-49.96)/49.96</f>
        <v>0.30132842935277632</v>
      </c>
      <c r="K11">
        <v>27</v>
      </c>
    </row>
    <row r="12" spans="1:11">
      <c r="A12" s="58"/>
      <c r="B12" s="7">
        <v>2019</v>
      </c>
      <c r="C12" s="8">
        <f t="shared" si="3"/>
        <v>3.1959870567986224</v>
      </c>
      <c r="D12" s="11">
        <f t="shared" si="1"/>
        <v>0.13999999999999987</v>
      </c>
      <c r="E12" s="9">
        <v>22.5</v>
      </c>
      <c r="F12" s="12">
        <f t="shared" si="2"/>
        <v>71.909708777969001</v>
      </c>
      <c r="G12" s="8">
        <f t="shared" si="4"/>
        <v>0.7989967641996556</v>
      </c>
      <c r="H12" s="39">
        <f>F12+G12+SUM(G9:G11)</f>
        <v>74.644381962134233</v>
      </c>
      <c r="I12" s="44">
        <f t="shared" si="5"/>
        <v>0.49408290556713835</v>
      </c>
      <c r="K12">
        <v>30</v>
      </c>
    </row>
    <row r="13" spans="1:11">
      <c r="A13" s="58"/>
      <c r="B13" s="13">
        <v>2020</v>
      </c>
      <c r="C13" s="14">
        <f t="shared" si="3"/>
        <v>3.6434252447504294</v>
      </c>
      <c r="D13" s="15">
        <f t="shared" si="1"/>
        <v>0.13999999999999996</v>
      </c>
      <c r="E13" s="16">
        <v>22.5</v>
      </c>
      <c r="F13" s="17">
        <f t="shared" si="2"/>
        <v>81.977068006884664</v>
      </c>
      <c r="G13" s="14">
        <f t="shared" si="4"/>
        <v>0.91085631118760735</v>
      </c>
      <c r="H13" s="40">
        <f>F13+G13+SUM(G9:G12)</f>
        <v>85.622597502237497</v>
      </c>
      <c r="I13" s="45">
        <f t="shared" si="5"/>
        <v>0.71382300845151114</v>
      </c>
      <c r="K13">
        <v>31.6</v>
      </c>
    </row>
    <row r="14" spans="1:11">
      <c r="A14" s="58"/>
      <c r="B14" s="7">
        <v>2021</v>
      </c>
      <c r="C14" s="8">
        <f t="shared" si="3"/>
        <v>4.1535047790154893</v>
      </c>
      <c r="D14" s="11">
        <f t="shared" si="1"/>
        <v>0.13999999999999996</v>
      </c>
      <c r="E14" s="9">
        <v>22.5</v>
      </c>
      <c r="F14" s="12">
        <f t="shared" si="2"/>
        <v>93.453857527848513</v>
      </c>
      <c r="G14" s="8">
        <f t="shared" si="4"/>
        <v>1.0383761947538723</v>
      </c>
      <c r="H14" s="39">
        <f>F14+G14+SUM(G9:G13)</f>
        <v>98.137763217955211</v>
      </c>
      <c r="I14" s="44">
        <f t="shared" si="5"/>
        <v>0.96432672573969591</v>
      </c>
      <c r="K14">
        <v>22.5</v>
      </c>
    </row>
    <row r="15" spans="1:11">
      <c r="A15" s="58"/>
      <c r="B15" s="7">
        <v>2022</v>
      </c>
      <c r="C15" s="8">
        <f t="shared" si="3"/>
        <v>4.7349954480776573</v>
      </c>
      <c r="D15" s="11">
        <f t="shared" si="1"/>
        <v>0.13999999999999987</v>
      </c>
      <c r="E15" s="9">
        <v>22.5</v>
      </c>
      <c r="F15" s="12">
        <f t="shared" si="2"/>
        <v>106.53739758174729</v>
      </c>
      <c r="G15" s="8">
        <f t="shared" si="4"/>
        <v>1.1837488620194143</v>
      </c>
      <c r="H15" s="39">
        <f>F15+G15+SUM(G9:G14)</f>
        <v>112.40505213387341</v>
      </c>
      <c r="I15" s="44">
        <f t="shared" si="5"/>
        <v>1.2499009634482268</v>
      </c>
      <c r="K15" s="6">
        <f>AVERAGE(K4:K14)</f>
        <v>22.509090909090908</v>
      </c>
    </row>
    <row r="16" spans="1:11">
      <c r="A16" s="58"/>
      <c r="B16" s="7">
        <v>2023</v>
      </c>
      <c r="C16" s="8">
        <f t="shared" si="3"/>
        <v>5.3978948108085287</v>
      </c>
      <c r="D16" s="11">
        <f t="shared" si="1"/>
        <v>0.13999999999999987</v>
      </c>
      <c r="E16" s="9">
        <v>22.5</v>
      </c>
      <c r="F16" s="12">
        <f t="shared" si="2"/>
        <v>121.4526332431919</v>
      </c>
      <c r="G16" s="8">
        <f t="shared" si="4"/>
        <v>1.3494737027021322</v>
      </c>
      <c r="H16" s="39">
        <f>F16+G16+SUM(G9:G15)</f>
        <v>128.66976149802014</v>
      </c>
      <c r="I16" s="44">
        <f t="shared" si="5"/>
        <v>1.5754555944359514</v>
      </c>
    </row>
    <row r="17" spans="1:9" ht="15" thickBot="1">
      <c r="A17" s="59"/>
      <c r="B17" s="26">
        <v>2024</v>
      </c>
      <c r="C17" s="27">
        <f t="shared" si="3"/>
        <v>6.153600084321722</v>
      </c>
      <c r="D17" s="28">
        <f t="shared" si="1"/>
        <v>0.13999999999999987</v>
      </c>
      <c r="E17" s="29">
        <v>22.5</v>
      </c>
      <c r="F17" s="41">
        <f t="shared" si="2"/>
        <v>138.45600189723874</v>
      </c>
      <c r="G17" s="27">
        <f t="shared" si="4"/>
        <v>1.5384000210804305</v>
      </c>
      <c r="H17" s="42">
        <f>F17+SUM(G9:G17)</f>
        <v>147.21153017314742</v>
      </c>
      <c r="I17" s="46">
        <f t="shared" si="5"/>
        <v>1.9465878737619577</v>
      </c>
    </row>
    <row r="18" spans="1:9" s="1" customFormat="1">
      <c r="A18" s="33" t="s">
        <v>14</v>
      </c>
      <c r="B18" s="33"/>
      <c r="C18" s="35">
        <f>(C17/C10)^(1/($B$17-$B$10))-1</f>
        <v>0.1399999999999999</v>
      </c>
      <c r="D18" s="33"/>
      <c r="E18" s="34"/>
      <c r="F18" s="35">
        <f>(F17/F10)^(1/($B$17-$B$10))-1</f>
        <v>0.1399999999999999</v>
      </c>
      <c r="G18" s="35">
        <f>(G17/G10)^(1/($B$17-$B$10))-1</f>
        <v>0.1399999999999999</v>
      </c>
      <c r="H18" s="35">
        <f>(H17/H10)^(1/($B$17-$B$10))-1</f>
        <v>0.14640962769893973</v>
      </c>
      <c r="I18" s="35"/>
    </row>
    <row r="20" spans="1:9" ht="21" customHeight="1">
      <c r="B20" s="52" t="s">
        <v>17</v>
      </c>
      <c r="C20" s="4"/>
      <c r="D20" s="4"/>
      <c r="E20" s="4"/>
    </row>
    <row r="21" spans="1:9" ht="7.2" customHeight="1">
      <c r="B21" s="52"/>
      <c r="C21" s="4"/>
      <c r="D21" s="4"/>
      <c r="E21" s="4"/>
    </row>
    <row r="22" spans="1:9" ht="16.8">
      <c r="B22" s="60" t="s">
        <v>16</v>
      </c>
      <c r="C22" s="60"/>
      <c r="D22" s="60"/>
      <c r="E22" s="60"/>
      <c r="F22" s="60"/>
    </row>
    <row r="23" spans="1:9" ht="16.8">
      <c r="B23" s="60" t="s">
        <v>3</v>
      </c>
      <c r="C23" s="60"/>
      <c r="D23" s="60"/>
      <c r="E23" s="60"/>
      <c r="F23" s="60"/>
    </row>
    <row r="24" spans="1:9" ht="16.8" customHeight="1">
      <c r="B24" s="60" t="s">
        <v>18</v>
      </c>
      <c r="C24" s="60"/>
      <c r="D24" s="60"/>
      <c r="E24" s="60"/>
      <c r="F24" s="60"/>
    </row>
    <row r="26" spans="1:9" ht="18">
      <c r="B26" s="52" t="s">
        <v>19</v>
      </c>
    </row>
    <row r="27" spans="1:9" ht="6.6" customHeight="1">
      <c r="B27" s="52"/>
    </row>
    <row r="28" spans="1:9" ht="16.8">
      <c r="B28" s="53" t="s">
        <v>20</v>
      </c>
      <c r="C28" s="53"/>
      <c r="D28" s="53"/>
      <c r="E28" s="53"/>
      <c r="F28" s="53"/>
    </row>
    <row r="30" spans="1:9">
      <c r="B30" s="5" t="s">
        <v>2</v>
      </c>
    </row>
    <row r="31" spans="1:9">
      <c r="B31" s="5" t="s">
        <v>4</v>
      </c>
    </row>
  </sheetData>
  <mergeCells count="6">
    <mergeCell ref="B28:F28"/>
    <mergeCell ref="A4:A9"/>
    <mergeCell ref="A10:A17"/>
    <mergeCell ref="B24:F24"/>
    <mergeCell ref="B22:F22"/>
    <mergeCell ref="B23:F23"/>
  </mergeCells>
  <hyperlinks>
    <hyperlink ref="B22" r:id="rId1" display="►►► 75 € Gutschrift bei Depoteröffnung (ING DiBa): http://bit.ly/1VkKyfe  "/>
    <hyperlink ref="B24" r:id="rId2" display="Bedingungslos kostenloses Girokonto bei der Comdirect inkl. 100 € Prämie"/>
    <hyperlink ref="B23:C23" r:id="rId3" display="►►► Handeln ab 4,95 Euro für sechs Monate*"/>
    <hyperlink ref="B24:F24" r:id="rId4" display="http://bit.ly/2fD6lyn"/>
    <hyperlink ref="B22:F22" r:id="rId5" display="►►► 5 € Festpreisdepot* bei der Onvista Bank"/>
    <hyperlink ref="B28:F28" r:id="rId6" display="►►► Unternehmensbewertung und Kennzahlenanalyse*"/>
  </hyperlinks>
  <pageMargins left="0.7" right="0.7" top="0.78740157499999996" bottom="0.78740157499999996" header="0.3" footer="0.3"/>
  <pageSetup paperSize="9" orientation="portrait" horizontalDpi="4294967293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Prognose NIKE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Haberkorn</dc:creator>
  <cp:lastModifiedBy>Christoph Haberkorn</cp:lastModifiedBy>
  <dcterms:created xsi:type="dcterms:W3CDTF">2016-10-29T03:59:42Z</dcterms:created>
  <dcterms:modified xsi:type="dcterms:W3CDTF">2016-11-17T20:21:28Z</dcterms:modified>
</cp:coreProperties>
</file>