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68" yWindow="324" windowWidth="21828" windowHeight="9276"/>
  </bookViews>
  <sheets>
    <sheet name="Portfoliocockpit" sheetId="1" r:id="rId1"/>
  </sheets>
  <calcPr calcId="125725"/>
</workbook>
</file>

<file path=xl/calcChain.xml><?xml version="1.0" encoding="utf-8"?>
<calcChain xmlns="http://schemas.openxmlformats.org/spreadsheetml/2006/main">
  <c r="L10" i="1"/>
  <c r="L11"/>
  <c r="L12"/>
  <c r="L13"/>
  <c r="L14"/>
  <c r="L15"/>
  <c r="H10"/>
  <c r="N11"/>
  <c r="O11" s="1"/>
  <c r="N12"/>
  <c r="O12" s="1"/>
  <c r="N13"/>
  <c r="O13" s="1"/>
  <c r="N14"/>
  <c r="O14" s="1"/>
  <c r="N15"/>
  <c r="O15" s="1"/>
  <c r="M15" s="1"/>
  <c r="N16"/>
  <c r="O16" s="1"/>
  <c r="N17"/>
  <c r="O17" s="1"/>
  <c r="N18"/>
  <c r="O18" s="1"/>
  <c r="N19"/>
  <c r="O19" s="1"/>
  <c r="N20"/>
  <c r="O20" s="1"/>
  <c r="N21"/>
  <c r="O21" s="1"/>
  <c r="N22"/>
  <c r="O22" s="1"/>
  <c r="N23"/>
  <c r="O23" s="1"/>
  <c r="N24"/>
  <c r="O24" s="1"/>
  <c r="N25"/>
  <c r="O25" s="1"/>
  <c r="N26"/>
  <c r="O26" s="1"/>
  <c r="N27"/>
  <c r="O27" s="1"/>
  <c r="N28"/>
  <c r="O28" s="1"/>
  <c r="N29"/>
  <c r="O29" s="1"/>
  <c r="N30"/>
  <c r="O30" s="1"/>
  <c r="N31"/>
  <c r="O31" s="1"/>
  <c r="N32"/>
  <c r="O32" s="1"/>
  <c r="N33"/>
  <c r="O33" s="1"/>
  <c r="N34"/>
  <c r="O34" s="1"/>
  <c r="N35"/>
  <c r="O35" s="1"/>
  <c r="N36"/>
  <c r="O36" s="1"/>
  <c r="N37"/>
  <c r="O37" s="1"/>
  <c r="N38"/>
  <c r="O38" s="1"/>
  <c r="N39"/>
  <c r="O39" s="1"/>
  <c r="N40"/>
  <c r="O40" s="1"/>
  <c r="N41"/>
  <c r="O41" s="1"/>
  <c r="N42"/>
  <c r="O42" s="1"/>
  <c r="N43"/>
  <c r="O43" s="1"/>
  <c r="N44"/>
  <c r="O44" s="1"/>
  <c r="N10"/>
  <c r="O10" s="1"/>
  <c r="M10" s="1"/>
  <c r="K45"/>
  <c r="F34"/>
  <c r="H34"/>
  <c r="L34" s="1"/>
  <c r="I34"/>
  <c r="F35"/>
  <c r="H35"/>
  <c r="L35" s="1"/>
  <c r="I35"/>
  <c r="F36"/>
  <c r="H36"/>
  <c r="L36" s="1"/>
  <c r="I36"/>
  <c r="F37"/>
  <c r="H37"/>
  <c r="L37" s="1"/>
  <c r="I37"/>
  <c r="F38"/>
  <c r="H38"/>
  <c r="I38"/>
  <c r="F39"/>
  <c r="H39"/>
  <c r="L39" s="1"/>
  <c r="I39"/>
  <c r="F40"/>
  <c r="H40"/>
  <c r="I40"/>
  <c r="F41"/>
  <c r="H41"/>
  <c r="I41"/>
  <c r="F42"/>
  <c r="H42"/>
  <c r="L42" s="1"/>
  <c r="I42"/>
  <c r="F43"/>
  <c r="H43"/>
  <c r="L43" s="1"/>
  <c r="I43"/>
  <c r="F44"/>
  <c r="H44"/>
  <c r="L44" s="1"/>
  <c r="I44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10"/>
  <c r="H33"/>
  <c r="L33" s="1"/>
  <c r="H32"/>
  <c r="L32" s="1"/>
  <c r="H31"/>
  <c r="H30"/>
  <c r="L30" s="1"/>
  <c r="H29"/>
  <c r="L29" s="1"/>
  <c r="H28"/>
  <c r="H27"/>
  <c r="L27" s="1"/>
  <c r="H26"/>
  <c r="L26" s="1"/>
  <c r="H25"/>
  <c r="L25" s="1"/>
  <c r="H24"/>
  <c r="L24" s="1"/>
  <c r="H23"/>
  <c r="L23" s="1"/>
  <c r="H22"/>
  <c r="L22" s="1"/>
  <c r="H21"/>
  <c r="L21" s="1"/>
  <c r="H20"/>
  <c r="L20" s="1"/>
  <c r="H19"/>
  <c r="L19" s="1"/>
  <c r="H18"/>
  <c r="L18" s="1"/>
  <c r="H17"/>
  <c r="L17" s="1"/>
  <c r="H16"/>
  <c r="L16" s="1"/>
  <c r="H15"/>
  <c r="H14"/>
  <c r="H13"/>
  <c r="H12"/>
  <c r="H11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10"/>
  <c r="L28" l="1"/>
  <c r="L31"/>
  <c r="L40"/>
  <c r="M39"/>
  <c r="L41"/>
  <c r="L38"/>
  <c r="M33"/>
  <c r="M25"/>
  <c r="M17"/>
  <c r="M44"/>
  <c r="M36"/>
  <c r="M28"/>
  <c r="M20"/>
  <c r="F45"/>
  <c r="M37"/>
  <c r="M29"/>
  <c r="M21"/>
  <c r="M38"/>
  <c r="M30"/>
  <c r="M22"/>
  <c r="M31"/>
  <c r="M23"/>
  <c r="M40"/>
  <c r="M32"/>
  <c r="M24"/>
  <c r="M16"/>
  <c r="M41"/>
  <c r="M42"/>
  <c r="M34"/>
  <c r="M26"/>
  <c r="M18"/>
  <c r="M43"/>
  <c r="M35"/>
  <c r="M27"/>
  <c r="M19"/>
  <c r="M14"/>
  <c r="M12"/>
  <c r="M11"/>
  <c r="H45"/>
  <c r="J44" s="1"/>
  <c r="M13"/>
  <c r="J34" l="1"/>
  <c r="J42"/>
  <c r="J37"/>
  <c r="J35"/>
  <c r="J38"/>
  <c r="J18"/>
  <c r="J36"/>
  <c r="J41"/>
  <c r="J39"/>
  <c r="J40"/>
  <c r="L45"/>
  <c r="J43"/>
  <c r="J15"/>
  <c r="J10"/>
  <c r="J22"/>
  <c r="J16"/>
  <c r="J33"/>
  <c r="J14"/>
  <c r="J27"/>
  <c r="I45"/>
  <c r="J29"/>
  <c r="J26"/>
  <c r="J30"/>
  <c r="J11"/>
  <c r="J31"/>
  <c r="J28"/>
  <c r="J24"/>
  <c r="J23"/>
  <c r="J20"/>
  <c r="J32"/>
  <c r="J17"/>
  <c r="J12"/>
  <c r="J13"/>
  <c r="J25"/>
  <c r="J19"/>
  <c r="J21"/>
  <c r="J45" l="1"/>
</calcChain>
</file>

<file path=xl/sharedStrings.xml><?xml version="1.0" encoding="utf-8"?>
<sst xmlns="http://schemas.openxmlformats.org/spreadsheetml/2006/main" count="35" uniqueCount="35">
  <si>
    <t>Wertpapiername</t>
  </si>
  <si>
    <t>WKN</t>
  </si>
  <si>
    <t>Kaufkurs</t>
  </si>
  <si>
    <t>Anzahl</t>
  </si>
  <si>
    <t>Beispiel-Aktie 1</t>
  </si>
  <si>
    <t>Beispiel-Aktie 2</t>
  </si>
  <si>
    <t>Beispiel-Aktie 3</t>
  </si>
  <si>
    <t>Beispiel-Aktie 4</t>
  </si>
  <si>
    <t>GESAMTPORTFOLIO</t>
  </si>
  <si>
    <t>Beispiel-Aktie 5</t>
  </si>
  <si>
    <t>Beispiel-Aktie 6</t>
  </si>
  <si>
    <t>1.</t>
  </si>
  <si>
    <t>2.</t>
  </si>
  <si>
    <t>3.</t>
  </si>
  <si>
    <t>4.</t>
  </si>
  <si>
    <t>5.</t>
  </si>
  <si>
    <t>6.</t>
  </si>
  <si>
    <t>Wert 
bei Kauf</t>
  </si>
  <si>
    <t>aktueller 
Kurs</t>
  </si>
  <si>
    <t>Wert 
aktuell</t>
  </si>
  <si>
    <t>aktuelle
Kursrendite</t>
  </si>
  <si>
    <t>Anteil am
Gesamtportfolio</t>
  </si>
  <si>
    <t>Gesamtsumme
Dividenden</t>
  </si>
  <si>
    <t xml:space="preserve">7. </t>
  </si>
  <si>
    <t xml:space="preserve">
Gesamtrendite
inkl. Dividenden</t>
  </si>
  <si>
    <t>Durschnittliche
 Gesamtrendite p.a.</t>
  </si>
  <si>
    <t>Kaufdatum
(TT.MM.JJJJ)</t>
  </si>
  <si>
    <t>Nebenrechnung
Ermittlung Haltedauer</t>
  </si>
  <si>
    <t>Ich übernehme keine Haftung für die Richtigkeit der hinterlegten Formeln und grafischen Darstellungen</t>
  </si>
  <si>
    <t>depotcheck@christophs-aktienkurs.de</t>
  </si>
  <si>
    <t>Der große Depotvergleich:</t>
  </si>
  <si>
    <t>http://www.christophs-aktienkurs.de/aktien-depot-vergleich/</t>
  </si>
  <si>
    <t>einfach klicken:</t>
  </si>
  <si>
    <t>Hinweis: Gelbe Felder erfordern eine Eingabe, graue Felder errechnen sich automatisch</t>
  </si>
  <si>
    <r>
      <rPr>
        <b/>
        <u/>
        <sz val="11"/>
        <color theme="0"/>
        <rFont val="Arial "/>
      </rPr>
      <t>KOSTENLOSER DEPOTCHECK:</t>
    </r>
    <r>
      <rPr>
        <b/>
        <sz val="11"/>
        <color theme="0"/>
        <rFont val="Arial "/>
      </rPr>
      <t xml:space="preserve">
Bei Interesse sende mir dein Portfolio per Mail,
ich schaue es mir auf jeden Fall an und melde mich bei Dir! (</t>
    </r>
    <r>
      <rPr>
        <b/>
        <u/>
        <sz val="11"/>
        <color theme="0"/>
        <rFont val="Arial "/>
      </rPr>
      <t>Keine Anlageberatung!)</t>
    </r>
  </si>
</sst>
</file>

<file path=xl/styles.xml><?xml version="1.0" encoding="utf-8"?>
<styleSheet xmlns="http://schemas.openxmlformats.org/spreadsheetml/2006/main">
  <numFmts count="3">
    <numFmt numFmtId="164" formatCode="0.0%"/>
    <numFmt numFmtId="165" formatCode="#,##0.0"/>
    <numFmt numFmtId="166" formatCode="0.0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9.35"/>
      <color theme="10"/>
      <name val="Calibri"/>
      <family val="2"/>
    </font>
    <font>
      <b/>
      <sz val="11"/>
      <color theme="1"/>
      <name val="Arial "/>
    </font>
    <font>
      <sz val="11"/>
      <color theme="1"/>
      <name val="Arial "/>
    </font>
    <font>
      <b/>
      <sz val="14"/>
      <color theme="1"/>
      <name val="Arial "/>
    </font>
    <font>
      <sz val="11"/>
      <color theme="0" tint="-0.34998626667073579"/>
      <name val="Arial "/>
    </font>
    <font>
      <sz val="11"/>
      <name val="Arial "/>
    </font>
    <font>
      <b/>
      <sz val="11"/>
      <color theme="0" tint="-0.34998626667073579"/>
      <name val="Arial "/>
    </font>
    <font>
      <b/>
      <sz val="11"/>
      <color theme="0"/>
      <name val="Arial "/>
    </font>
    <font>
      <b/>
      <u/>
      <sz val="11"/>
      <color theme="0"/>
      <name val="Arial "/>
    </font>
    <font>
      <sz val="11"/>
      <color theme="0"/>
      <name val="Arial "/>
    </font>
    <font>
      <b/>
      <sz val="11"/>
      <color rgb="FFFF0000"/>
      <name val="Arial "/>
    </font>
    <font>
      <b/>
      <u/>
      <sz val="11"/>
      <color rgb="FFFFFF00"/>
      <name val="Arial 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14A51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</cellStyleXfs>
  <cellXfs count="39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14" fontId="3" fillId="0" borderId="0" xfId="0" applyNumberFormat="1" applyFont="1"/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4" fillId="3" borderId="1" xfId="0" applyNumberFormat="1" applyFont="1" applyFill="1" applyBorder="1"/>
    <xf numFmtId="0" fontId="4" fillId="3" borderId="1" xfId="0" applyFont="1" applyFill="1" applyBorder="1"/>
    <xf numFmtId="14" fontId="4" fillId="3" borderId="1" xfId="0" applyNumberFormat="1" applyFont="1" applyFill="1" applyBorder="1"/>
    <xf numFmtId="1" fontId="4" fillId="3" borderId="1" xfId="0" applyNumberFormat="1" applyFont="1" applyFill="1" applyBorder="1"/>
    <xf numFmtId="165" fontId="4" fillId="2" borderId="1" xfId="0" applyNumberFormat="1" applyFont="1" applyFill="1" applyBorder="1"/>
    <xf numFmtId="164" fontId="7" fillId="2" borderId="1" xfId="0" applyNumberFormat="1" applyFont="1" applyFill="1" applyBorder="1"/>
    <xf numFmtId="164" fontId="7" fillId="2" borderId="1" xfId="1" applyNumberFormat="1" applyFont="1" applyFill="1" applyBorder="1"/>
    <xf numFmtId="166" fontId="8" fillId="0" borderId="0" xfId="0" applyNumberFormat="1" applyFont="1"/>
    <xf numFmtId="166" fontId="6" fillId="0" borderId="0" xfId="0" applyNumberFormat="1" applyFont="1"/>
    <xf numFmtId="0" fontId="3" fillId="2" borderId="2" xfId="0" applyFont="1" applyFill="1" applyBorder="1"/>
    <xf numFmtId="165" fontId="3" fillId="2" borderId="2" xfId="0" applyNumberFormat="1" applyFont="1" applyFill="1" applyBorder="1"/>
    <xf numFmtId="164" fontId="3" fillId="2" borderId="2" xfId="0" applyNumberFormat="1" applyFont="1" applyFill="1" applyBorder="1"/>
    <xf numFmtId="0" fontId="4" fillId="4" borderId="0" xfId="0" applyFont="1" applyFill="1"/>
    <xf numFmtId="0" fontId="11" fillId="4" borderId="0" xfId="0" applyFont="1" applyFill="1"/>
    <xf numFmtId="0" fontId="9" fillId="4" borderId="0" xfId="0" applyFont="1" applyFill="1"/>
    <xf numFmtId="0" fontId="9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left" vertical="center"/>
    </xf>
    <xf numFmtId="0" fontId="10" fillId="0" borderId="0" xfId="2" applyFont="1" applyFill="1" applyAlignment="1" applyProtection="1">
      <alignment horizontal="left" vertical="center"/>
    </xf>
    <xf numFmtId="0" fontId="11" fillId="0" borderId="0" xfId="0" applyFont="1" applyFill="1"/>
    <xf numFmtId="0" fontId="9" fillId="4" borderId="0" xfId="0" applyFont="1" applyFill="1" applyAlignment="1">
      <alignment vertical="center"/>
    </xf>
    <xf numFmtId="0" fontId="11" fillId="4" borderId="0" xfId="0" applyFont="1" applyFill="1" applyAlignment="1">
      <alignment vertic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/>
    <xf numFmtId="0" fontId="12" fillId="0" borderId="0" xfId="0" applyFont="1"/>
    <xf numFmtId="0" fontId="6" fillId="0" borderId="3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9" fillId="4" borderId="0" xfId="0" applyFont="1" applyFill="1" applyAlignment="1">
      <alignment horizontal="left" vertical="center" wrapText="1"/>
    </xf>
    <xf numFmtId="0" fontId="9" fillId="4" borderId="0" xfId="0" applyFont="1" applyFill="1" applyAlignment="1">
      <alignment horizontal="left" vertical="center"/>
    </xf>
    <xf numFmtId="0" fontId="13" fillId="4" borderId="0" xfId="2" applyFont="1" applyFill="1" applyAlignment="1" applyProtection="1">
      <alignment horizontal="left" vertical="center"/>
    </xf>
  </cellXfs>
  <cellStyles count="3">
    <cellStyle name="Hyperlink" xfId="2" builtinId="8"/>
    <cellStyle name="Prozent" xfId="1" builtinId="5"/>
    <cellStyle name="Standard" xfId="0" builtinId="0"/>
  </cellStyles>
  <dxfs count="9">
    <dxf>
      <font>
        <condense val="0"/>
        <extend val="0"/>
        <color rgb="FF9C0006"/>
      </font>
    </dxf>
    <dxf>
      <font>
        <color rgb="FF00B050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lor rgb="FF00B050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lor rgb="FF00B050"/>
      </font>
    </dxf>
    <dxf>
      <font>
        <condense val="0"/>
        <extend val="0"/>
        <color rgb="FF9C0006"/>
      </font>
    </dxf>
  </dxfs>
  <tableStyles count="0" defaultTableStyle="TableStyleMedium9" defaultPivotStyle="PivotStyleLight16"/>
  <colors>
    <mruColors>
      <color rgb="FF14A512"/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/>
            </a:pPr>
            <a:r>
              <a:rPr lang="en-US"/>
              <a:t>Anteil der einzelnen Wertpapiere am Gesamtportfolio</a:t>
            </a:r>
          </a:p>
        </c:rich>
      </c:tx>
      <c:layout/>
    </c:title>
    <c:plotArea>
      <c:layout/>
      <c:pieChart>
        <c:varyColors val="1"/>
        <c:ser>
          <c:idx val="0"/>
          <c:order val="0"/>
          <c:tx>
            <c:strRef>
              <c:f>Portfoliocockpit!$A$9</c:f>
              <c:strCache>
                <c:ptCount val="1"/>
                <c:pt idx="0">
                  <c:v>Wertpapiername</c:v>
                </c:pt>
              </c:strCache>
            </c:strRef>
          </c:tx>
          <c:dPt>
            <c:idx val="0"/>
            <c:spPr>
              <a:solidFill>
                <a:schemeClr val="accent3"/>
              </a:solidFill>
            </c:spPr>
          </c:dPt>
          <c:dPt>
            <c:idx val="1"/>
            <c:spPr>
              <a:solidFill>
                <a:schemeClr val="tx2"/>
              </a:solidFill>
            </c:spPr>
          </c:dPt>
          <c:dPt>
            <c:idx val="2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3"/>
            <c:spPr>
              <a:solidFill>
                <a:srgbClr val="FFC000"/>
              </a:solidFill>
            </c:spPr>
          </c:dPt>
          <c:dPt>
            <c:idx val="4"/>
            <c:spPr>
              <a:solidFill>
                <a:srgbClr val="FFFF00"/>
              </a:solidFill>
            </c:spPr>
          </c:dPt>
          <c:dPt>
            <c:idx val="5"/>
            <c:spPr>
              <a:solidFill>
                <a:srgbClr val="00B0F0"/>
              </a:solidFill>
            </c:spPr>
          </c:dPt>
          <c:dLbls>
            <c:dLbl>
              <c:idx val="0"/>
              <c:layout>
                <c:manualLayout>
                  <c:x val="3.6998473328369801E-2"/>
                  <c:y val="5.2764563283756234E-2"/>
                </c:manualLayout>
              </c:layout>
              <c:showCatName val="1"/>
              <c:showPercent val="1"/>
            </c:dLbl>
            <c:dLbl>
              <c:idx val="1"/>
              <c:layout>
                <c:manualLayout>
                  <c:x val="5.5392704314539597E-2"/>
                  <c:y val="-8.5020915354330748E-2"/>
                </c:manualLayout>
              </c:layout>
              <c:showCatName val="1"/>
              <c:showPercent val="1"/>
            </c:dLbl>
            <c:dLbl>
              <c:idx val="2"/>
              <c:layout>
                <c:manualLayout>
                  <c:x val="1.2586298310132443E-2"/>
                  <c:y val="-1.9282908646835861E-2"/>
                </c:manualLayout>
              </c:layout>
              <c:showCatName val="1"/>
              <c:showPercent val="1"/>
            </c:dLbl>
            <c:dLbl>
              <c:idx val="3"/>
              <c:layout>
                <c:manualLayout>
                  <c:x val="-3.6826487752784486E-2"/>
                  <c:y val="4.5687973899096023E-3"/>
                </c:manualLayout>
              </c:layout>
              <c:showCatName val="1"/>
              <c:showPercent val="1"/>
            </c:dLbl>
            <c:dLbl>
              <c:idx val="4"/>
              <c:layout>
                <c:manualLayout>
                  <c:x val="-6.7463092901353054E-3"/>
                  <c:y val="-1.068095654709828E-3"/>
                </c:manualLayout>
              </c:layout>
              <c:showCatName val="1"/>
              <c:showPercent val="1"/>
            </c:dLbl>
            <c:showCatName val="1"/>
            <c:showPercent val="1"/>
            <c:showLeaderLines val="1"/>
          </c:dLbls>
          <c:cat>
            <c:strRef>
              <c:f>Portfoliocockpit!$A$10:$A$33</c:f>
              <c:strCache>
                <c:ptCount val="6"/>
                <c:pt idx="0">
                  <c:v>Beispiel-Aktie 1</c:v>
                </c:pt>
                <c:pt idx="1">
                  <c:v>Beispiel-Aktie 2</c:v>
                </c:pt>
                <c:pt idx="2">
                  <c:v>Beispiel-Aktie 3</c:v>
                </c:pt>
                <c:pt idx="3">
                  <c:v>Beispiel-Aktie 4</c:v>
                </c:pt>
                <c:pt idx="4">
                  <c:v>Beispiel-Aktie 5</c:v>
                </c:pt>
                <c:pt idx="5">
                  <c:v>Beispiel-Aktie 6</c:v>
                </c:pt>
              </c:strCache>
            </c:strRef>
          </c:cat>
          <c:val>
            <c:numRef>
              <c:f>Portfoliocockpit!$H$10:$H$44</c:f>
              <c:numCache>
                <c:formatCode>#,##0.0</c:formatCode>
                <c:ptCount val="35"/>
                <c:pt idx="0">
                  <c:v>900</c:v>
                </c:pt>
                <c:pt idx="1">
                  <c:v>450</c:v>
                </c:pt>
                <c:pt idx="2">
                  <c:v>4000</c:v>
                </c:pt>
                <c:pt idx="3">
                  <c:v>475</c:v>
                </c:pt>
                <c:pt idx="4">
                  <c:v>450</c:v>
                </c:pt>
                <c:pt idx="5">
                  <c:v>1200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</c:ser>
        <c:firstSliceAng val="0"/>
      </c:pieChart>
    </c:plotArea>
    <c:plotVisOnly val="1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/>
            </a:pPr>
            <a:r>
              <a:rPr lang="de-DE"/>
              <a:t>Gesamtrendite und</a:t>
            </a:r>
            <a:r>
              <a:rPr lang="de-DE" baseline="0"/>
              <a:t> Haltedauer</a:t>
            </a:r>
            <a:endParaRPr lang="de-DE"/>
          </a:p>
        </c:rich>
      </c:tx>
      <c:layout/>
      <c:overlay val="1"/>
    </c:title>
    <c:plotArea>
      <c:layout>
        <c:manualLayout>
          <c:layoutTarget val="inner"/>
          <c:xMode val="edge"/>
          <c:yMode val="edge"/>
          <c:x val="0.15588153003717187"/>
          <c:y val="0.21074531331076632"/>
          <c:w val="0.76445584688969781"/>
          <c:h val="0.66454640159959677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dLbls>
            <c:numFmt formatCode="0.0%" sourceLinked="0"/>
            <c:showVal val="1"/>
          </c:dLbls>
          <c:xVal>
            <c:numRef>
              <c:f>Portfoliocockpit!$O$10:$O$44</c:f>
              <c:numCache>
                <c:formatCode>0.0</c:formatCode>
                <c:ptCount val="35"/>
                <c:pt idx="0">
                  <c:v>10.008219178082191</c:v>
                </c:pt>
                <c:pt idx="1">
                  <c:v>7.4986301369863018</c:v>
                </c:pt>
                <c:pt idx="2">
                  <c:v>15.504109589041096</c:v>
                </c:pt>
                <c:pt idx="3">
                  <c:v>3.495890410958904</c:v>
                </c:pt>
                <c:pt idx="4">
                  <c:v>1.4958904109589042</c:v>
                </c:pt>
                <c:pt idx="5">
                  <c:v>13.504109589041096</c:v>
                </c:pt>
                <c:pt idx="6">
                  <c:v>116.77534246575343</c:v>
                </c:pt>
                <c:pt idx="7">
                  <c:v>116.77534246575343</c:v>
                </c:pt>
                <c:pt idx="8">
                  <c:v>116.77534246575343</c:v>
                </c:pt>
                <c:pt idx="9">
                  <c:v>116.77534246575343</c:v>
                </c:pt>
                <c:pt idx="10">
                  <c:v>116.77534246575343</c:v>
                </c:pt>
                <c:pt idx="11">
                  <c:v>116.77534246575343</c:v>
                </c:pt>
                <c:pt idx="12">
                  <c:v>116.77534246575343</c:v>
                </c:pt>
                <c:pt idx="13">
                  <c:v>116.77534246575343</c:v>
                </c:pt>
                <c:pt idx="14">
                  <c:v>116.77534246575343</c:v>
                </c:pt>
                <c:pt idx="15">
                  <c:v>116.77534246575343</c:v>
                </c:pt>
                <c:pt idx="16">
                  <c:v>116.77534246575343</c:v>
                </c:pt>
                <c:pt idx="17">
                  <c:v>116.77534246575343</c:v>
                </c:pt>
                <c:pt idx="18">
                  <c:v>116.77534246575343</c:v>
                </c:pt>
                <c:pt idx="19">
                  <c:v>116.77534246575343</c:v>
                </c:pt>
                <c:pt idx="20">
                  <c:v>116.77534246575343</c:v>
                </c:pt>
                <c:pt idx="21">
                  <c:v>116.77534246575343</c:v>
                </c:pt>
                <c:pt idx="22">
                  <c:v>116.77534246575343</c:v>
                </c:pt>
                <c:pt idx="23">
                  <c:v>116.77534246575343</c:v>
                </c:pt>
                <c:pt idx="24">
                  <c:v>116.77534246575343</c:v>
                </c:pt>
                <c:pt idx="25">
                  <c:v>116.77534246575343</c:v>
                </c:pt>
                <c:pt idx="26">
                  <c:v>116.77534246575343</c:v>
                </c:pt>
                <c:pt idx="27">
                  <c:v>116.77534246575343</c:v>
                </c:pt>
                <c:pt idx="28">
                  <c:v>116.77534246575343</c:v>
                </c:pt>
                <c:pt idx="29">
                  <c:v>116.77534246575343</c:v>
                </c:pt>
                <c:pt idx="30">
                  <c:v>116.77534246575343</c:v>
                </c:pt>
                <c:pt idx="31">
                  <c:v>116.77534246575343</c:v>
                </c:pt>
                <c:pt idx="32">
                  <c:v>116.77534246575343</c:v>
                </c:pt>
                <c:pt idx="33">
                  <c:v>116.77534246575343</c:v>
                </c:pt>
                <c:pt idx="34">
                  <c:v>116.77534246575343</c:v>
                </c:pt>
              </c:numCache>
            </c:numRef>
          </c:xVal>
          <c:yVal>
            <c:numRef>
              <c:f>Portfoliocockpit!$L$10:$L$44</c:f>
              <c:numCache>
                <c:formatCode>0.0%</c:formatCode>
                <c:ptCount val="35"/>
                <c:pt idx="0">
                  <c:v>0.8</c:v>
                </c:pt>
                <c:pt idx="1">
                  <c:v>-0.46666666666666667</c:v>
                </c:pt>
                <c:pt idx="2">
                  <c:v>2</c:v>
                </c:pt>
                <c:pt idx="3">
                  <c:v>0.43421052631578949</c:v>
                </c:pt>
                <c:pt idx="4">
                  <c:v>0.35</c:v>
                </c:pt>
                <c:pt idx="5">
                  <c:v>1.0666666666666667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yVal>
        </c:ser>
        <c:axId val="60238464"/>
        <c:axId val="60318080"/>
      </c:scatterChart>
      <c:valAx>
        <c:axId val="60238464"/>
        <c:scaling>
          <c:orientation val="minMax"/>
          <c:max val="20"/>
          <c:min val="1"/>
        </c:scaling>
        <c:axPos val="b"/>
        <c:title>
          <c:tx>
            <c:rich>
              <a:bodyPr/>
              <a:lstStyle/>
              <a:p>
                <a:pPr>
                  <a:defRPr sz="1100"/>
                </a:pPr>
                <a:r>
                  <a:rPr lang="de-DE" sz="1100"/>
                  <a:t>Halterdauer in Jahren</a:t>
                </a:r>
              </a:p>
            </c:rich>
          </c:tx>
          <c:layout>
            <c:manualLayout>
              <c:xMode val="edge"/>
              <c:yMode val="edge"/>
              <c:x val="0.44644141024844108"/>
              <c:y val="0.89015393278860389"/>
            </c:manualLayout>
          </c:layout>
        </c:title>
        <c:numFmt formatCode="0" sourceLinked="0"/>
        <c:tickLblPos val="nextTo"/>
        <c:crossAx val="60318080"/>
        <c:crosses val="autoZero"/>
        <c:crossBetween val="midCat"/>
        <c:majorUnit val="1"/>
      </c:valAx>
      <c:valAx>
        <c:axId val="60318080"/>
        <c:scaling>
          <c:orientation val="minMax"/>
        </c:scaling>
        <c:axPos val="l"/>
        <c:title>
          <c:tx>
            <c:rich>
              <a:bodyPr rot="0" vert="horz"/>
              <a:lstStyle/>
              <a:p>
                <a:pPr>
                  <a:defRPr sz="1100"/>
                </a:pPr>
                <a:r>
                  <a:rPr lang="de-DE" sz="1100"/>
                  <a:t>Gesamtrendite</a:t>
                </a:r>
              </a:p>
            </c:rich>
          </c:tx>
          <c:layout>
            <c:manualLayout>
              <c:xMode val="edge"/>
              <c:yMode val="edge"/>
              <c:x val="3.3840989821033146E-2"/>
              <c:y val="0.13047903853855014"/>
            </c:manualLayout>
          </c:layout>
        </c:title>
        <c:numFmt formatCode="0.0%" sourceLinked="1"/>
        <c:tickLblPos val="nextTo"/>
        <c:crossAx val="60238464"/>
        <c:crosses val="autoZero"/>
        <c:crossBetween val="midCat"/>
      </c:valAx>
    </c:plotArea>
    <c:plotVisOnly val="1"/>
  </c:chart>
  <c:printSettings>
    <c:headerFooter/>
    <c:pageMargins b="0.78740157499999996" l="0.7000000000000004" r="0.7000000000000004" t="0.78740157499999996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251460</xdr:colOff>
      <xdr:row>48</xdr:row>
      <xdr:rowOff>38100</xdr:rowOff>
    </xdr:from>
    <xdr:to>
      <xdr:col>8</xdr:col>
      <xdr:colOff>548640</xdr:colOff>
      <xdr:row>72</xdr:row>
      <xdr:rowOff>38100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739140</xdr:colOff>
      <xdr:row>48</xdr:row>
      <xdr:rowOff>35860</xdr:rowOff>
    </xdr:from>
    <xdr:to>
      <xdr:col>14</xdr:col>
      <xdr:colOff>579120</xdr:colOff>
      <xdr:row>72</xdr:row>
      <xdr:rowOff>26894</xdr:rowOff>
    </xdr:to>
    <xdr:graphicFrame macro="">
      <xdr:nvGraphicFramePr>
        <xdr:cNvPr id="8" name="Diagramm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christophs-aktienkurs.de/aktien-depot-vergleich/" TargetMode="External"/><Relationship Id="rId1" Type="http://schemas.openxmlformats.org/officeDocument/2006/relationships/hyperlink" Target="mailto:depotcheck@christophs-aktienkurs.de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7"/>
  <sheetViews>
    <sheetView tabSelected="1" zoomScaleNormal="100" workbookViewId="0">
      <selection activeCell="A7" sqref="A7"/>
    </sheetView>
  </sheetViews>
  <sheetFormatPr baseColWidth="10" defaultRowHeight="13.8" outlineLevelRow="1"/>
  <cols>
    <col min="1" max="1" width="18.5546875" style="2" customWidth="1"/>
    <col min="2" max="2" width="11.6640625" style="2" customWidth="1"/>
    <col min="3" max="3" width="15.88671875" style="2" customWidth="1"/>
    <col min="4" max="4" width="10.109375" style="2" customWidth="1"/>
    <col min="5" max="5" width="10" style="2" customWidth="1"/>
    <col min="6" max="6" width="15.109375" style="2" customWidth="1"/>
    <col min="7" max="7" width="10.33203125" style="2" customWidth="1"/>
    <col min="8" max="8" width="11.5546875" style="2" customWidth="1"/>
    <col min="9" max="9" width="14.44140625" style="2" customWidth="1"/>
    <col min="10" max="10" width="18.88671875" style="2" customWidth="1"/>
    <col min="11" max="11" width="17.44140625" style="2" customWidth="1"/>
    <col min="12" max="12" width="16.5546875" style="2" customWidth="1"/>
    <col min="13" max="13" width="20.21875" style="2" customWidth="1"/>
    <col min="14" max="16384" width="11.5546875" style="2"/>
  </cols>
  <sheetData>
    <row r="1" spans="1:15" ht="17.399999999999999" customHeight="1" outlineLevel="1">
      <c r="A1" s="22"/>
      <c r="B1" s="22"/>
      <c r="C1" s="22"/>
      <c r="D1" s="22"/>
      <c r="E1" s="24" t="s">
        <v>32</v>
      </c>
      <c r="F1" s="22"/>
      <c r="G1" s="22"/>
      <c r="H1" s="22"/>
      <c r="I1" s="22"/>
      <c r="J1" s="22"/>
      <c r="K1" s="22"/>
      <c r="L1" s="22"/>
      <c r="M1" s="22"/>
    </row>
    <row r="2" spans="1:15" ht="63.6" customHeight="1" outlineLevel="1">
      <c r="A2" s="36" t="s">
        <v>34</v>
      </c>
      <c r="B2" s="37"/>
      <c r="C2" s="37"/>
      <c r="D2" s="37"/>
      <c r="E2" s="38" t="s">
        <v>29</v>
      </c>
      <c r="F2" s="38"/>
      <c r="G2" s="38"/>
      <c r="H2" s="38"/>
      <c r="I2" s="38"/>
      <c r="J2" s="23"/>
      <c r="K2" s="23"/>
      <c r="L2" s="23"/>
      <c r="M2" s="23"/>
    </row>
    <row r="3" spans="1:15" ht="12.6" customHeight="1" outlineLevel="1">
      <c r="A3" s="25"/>
      <c r="B3" s="26"/>
      <c r="C3" s="26"/>
      <c r="D3" s="26"/>
      <c r="E3" s="27"/>
      <c r="F3" s="27"/>
      <c r="G3" s="27"/>
      <c r="H3" s="27"/>
      <c r="I3" s="27"/>
      <c r="J3" s="28"/>
      <c r="K3" s="28"/>
      <c r="L3" s="28"/>
      <c r="M3" s="28"/>
    </row>
    <row r="4" spans="1:15" ht="24.6" customHeight="1" outlineLevel="1">
      <c r="A4" s="29" t="s">
        <v>30</v>
      </c>
      <c r="B4" s="30"/>
      <c r="C4" s="30"/>
      <c r="D4" s="30"/>
      <c r="E4" s="38" t="s">
        <v>31</v>
      </c>
      <c r="F4" s="38"/>
      <c r="G4" s="38"/>
      <c r="H4" s="38"/>
      <c r="I4" s="38"/>
      <c r="J4" s="30"/>
      <c r="K4" s="30"/>
      <c r="L4" s="30"/>
      <c r="M4" s="30"/>
    </row>
    <row r="6" spans="1:15" ht="17.399999999999999">
      <c r="A6" s="3" t="s">
        <v>33</v>
      </c>
      <c r="F6" s="1"/>
      <c r="G6" s="4"/>
    </row>
    <row r="7" spans="1:15" ht="17.399999999999999">
      <c r="A7" s="3"/>
    </row>
    <row r="8" spans="1:15" ht="27" customHeight="1">
      <c r="A8" s="5" t="s">
        <v>11</v>
      </c>
      <c r="B8" s="5" t="s">
        <v>12</v>
      </c>
      <c r="C8" s="5" t="s">
        <v>13</v>
      </c>
      <c r="D8" s="5" t="s">
        <v>14</v>
      </c>
      <c r="E8" s="5" t="s">
        <v>15</v>
      </c>
      <c r="F8" s="31"/>
      <c r="G8" s="5" t="s">
        <v>16</v>
      </c>
      <c r="H8" s="32"/>
      <c r="I8" s="32"/>
      <c r="J8" s="32"/>
      <c r="K8" s="6" t="s">
        <v>23</v>
      </c>
      <c r="L8" s="32"/>
      <c r="M8" s="32"/>
    </row>
    <row r="9" spans="1:15" ht="55.2">
      <c r="A9" s="7" t="s">
        <v>0</v>
      </c>
      <c r="B9" s="7" t="s">
        <v>1</v>
      </c>
      <c r="C9" s="8" t="s">
        <v>26</v>
      </c>
      <c r="D9" s="7" t="s">
        <v>3</v>
      </c>
      <c r="E9" s="7" t="s">
        <v>2</v>
      </c>
      <c r="F9" s="9" t="s">
        <v>17</v>
      </c>
      <c r="G9" s="8" t="s">
        <v>18</v>
      </c>
      <c r="H9" s="9" t="s">
        <v>19</v>
      </c>
      <c r="I9" s="9" t="s">
        <v>20</v>
      </c>
      <c r="J9" s="9" t="s">
        <v>21</v>
      </c>
      <c r="K9" s="8" t="s">
        <v>22</v>
      </c>
      <c r="L9" s="9" t="s">
        <v>24</v>
      </c>
      <c r="M9" s="9" t="s">
        <v>25</v>
      </c>
      <c r="N9" s="34" t="s">
        <v>27</v>
      </c>
      <c r="O9" s="35"/>
    </row>
    <row r="10" spans="1:15">
      <c r="A10" s="10" t="s">
        <v>4</v>
      </c>
      <c r="B10" s="11">
        <v>123456</v>
      </c>
      <c r="C10" s="12">
        <v>38970</v>
      </c>
      <c r="D10" s="13">
        <v>50</v>
      </c>
      <c r="E10" s="11">
        <v>10</v>
      </c>
      <c r="F10" s="14">
        <f>D10*E10</f>
        <v>500</v>
      </c>
      <c r="G10" s="11">
        <v>18</v>
      </c>
      <c r="H10" s="14">
        <f>D10*G10</f>
        <v>900</v>
      </c>
      <c r="I10" s="15">
        <f>IFERROR((G10-E10)/E10,"")</f>
        <v>0.8</v>
      </c>
      <c r="J10" s="15">
        <f>IFERROR(H10/$H$45,"")</f>
        <v>0.12040133779264214</v>
      </c>
      <c r="K10" s="11">
        <v>0</v>
      </c>
      <c r="L10" s="15">
        <f t="shared" ref="L10:L15" si="0">IFERROR(((K10+H10)-F10)/F10,"")</f>
        <v>0.8</v>
      </c>
      <c r="M10" s="16">
        <f ca="1">IFERROR(((K10+H10)/F10)^(1/O10)-1,"")</f>
        <v>6.0489288908787575E-2</v>
      </c>
      <c r="N10" s="17">
        <f ca="1">TODAY()-C10</f>
        <v>3653</v>
      </c>
      <c r="O10" s="18">
        <f ca="1">N10/365</f>
        <v>10.008219178082191</v>
      </c>
    </row>
    <row r="11" spans="1:15">
      <c r="A11" s="10" t="s">
        <v>5</v>
      </c>
      <c r="B11" s="11">
        <v>456243</v>
      </c>
      <c r="C11" s="12">
        <v>39886</v>
      </c>
      <c r="D11" s="13">
        <v>30</v>
      </c>
      <c r="E11" s="11">
        <v>30</v>
      </c>
      <c r="F11" s="14">
        <f t="shared" ref="F11:F33" si="1">D11*E11</f>
        <v>900</v>
      </c>
      <c r="G11" s="11">
        <v>15</v>
      </c>
      <c r="H11" s="14">
        <f t="shared" ref="H11:H33" si="2">D11*G11</f>
        <v>450</v>
      </c>
      <c r="I11" s="15">
        <f t="shared" ref="I11:I33" si="3">IFERROR((G11-E11)/E11,"")</f>
        <v>-0.5</v>
      </c>
      <c r="J11" s="15">
        <f t="shared" ref="J11:J33" si="4">IFERROR(H11/$H$45,"")</f>
        <v>6.0200668896321072E-2</v>
      </c>
      <c r="K11" s="11">
        <v>30</v>
      </c>
      <c r="L11" s="15">
        <f t="shared" si="0"/>
        <v>-0.46666666666666667</v>
      </c>
      <c r="M11" s="16">
        <f t="shared" ref="M11:M44" ca="1" si="5">IFERROR(((K11+H11)/F11)^(1/O11)-1,"")</f>
        <v>-8.0412242745262485E-2</v>
      </c>
      <c r="N11" s="17">
        <f t="shared" ref="N11:N44" ca="1" si="6">TODAY()-C11</f>
        <v>2737</v>
      </c>
      <c r="O11" s="18">
        <f t="shared" ref="O11:O44" ca="1" si="7">N11/365</f>
        <v>7.4986301369863018</v>
      </c>
    </row>
    <row r="12" spans="1:15">
      <c r="A12" s="10" t="s">
        <v>6</v>
      </c>
      <c r="B12" s="11">
        <v>152452</v>
      </c>
      <c r="C12" s="12">
        <v>36964</v>
      </c>
      <c r="D12" s="13">
        <v>20</v>
      </c>
      <c r="E12" s="11">
        <v>70</v>
      </c>
      <c r="F12" s="14">
        <f t="shared" si="1"/>
        <v>1400</v>
      </c>
      <c r="G12" s="11">
        <v>200</v>
      </c>
      <c r="H12" s="14">
        <f t="shared" si="2"/>
        <v>4000</v>
      </c>
      <c r="I12" s="15">
        <f t="shared" si="3"/>
        <v>1.8571428571428572</v>
      </c>
      <c r="J12" s="15">
        <f t="shared" si="4"/>
        <v>0.53511705685618727</v>
      </c>
      <c r="K12" s="11">
        <v>200</v>
      </c>
      <c r="L12" s="15">
        <f t="shared" si="0"/>
        <v>2</v>
      </c>
      <c r="M12" s="16">
        <f t="shared" ca="1" si="5"/>
        <v>7.3430317659837652E-2</v>
      </c>
      <c r="N12" s="17">
        <f t="shared" ca="1" si="6"/>
        <v>5659</v>
      </c>
      <c r="O12" s="18">
        <f t="shared" ca="1" si="7"/>
        <v>15.504109589041096</v>
      </c>
    </row>
    <row r="13" spans="1:15">
      <c r="A13" s="10" t="s">
        <v>7</v>
      </c>
      <c r="B13" s="11">
        <v>213531</v>
      </c>
      <c r="C13" s="12">
        <v>41347</v>
      </c>
      <c r="D13" s="13">
        <v>19</v>
      </c>
      <c r="E13" s="11">
        <v>20</v>
      </c>
      <c r="F13" s="14">
        <f t="shared" si="1"/>
        <v>380</v>
      </c>
      <c r="G13" s="11">
        <v>25</v>
      </c>
      <c r="H13" s="14">
        <f t="shared" si="2"/>
        <v>475</v>
      </c>
      <c r="I13" s="15">
        <f t="shared" si="3"/>
        <v>0.25</v>
      </c>
      <c r="J13" s="15">
        <f t="shared" si="4"/>
        <v>6.354515050167224E-2</v>
      </c>
      <c r="K13" s="11">
        <v>70</v>
      </c>
      <c r="L13" s="15">
        <f t="shared" si="0"/>
        <v>0.43421052631578949</v>
      </c>
      <c r="M13" s="16">
        <f t="shared" ca="1" si="5"/>
        <v>0.10866195943627832</v>
      </c>
      <c r="N13" s="17">
        <f t="shared" ca="1" si="6"/>
        <v>1276</v>
      </c>
      <c r="O13" s="18">
        <f t="shared" ca="1" si="7"/>
        <v>3.495890410958904</v>
      </c>
    </row>
    <row r="14" spans="1:15">
      <c r="A14" s="10" t="s">
        <v>9</v>
      </c>
      <c r="B14" s="11">
        <v>698745</v>
      </c>
      <c r="C14" s="12">
        <v>42077</v>
      </c>
      <c r="D14" s="13">
        <v>10</v>
      </c>
      <c r="E14" s="11">
        <v>40</v>
      </c>
      <c r="F14" s="14">
        <f t="shared" si="1"/>
        <v>400</v>
      </c>
      <c r="G14" s="11">
        <v>45</v>
      </c>
      <c r="H14" s="14">
        <f t="shared" si="2"/>
        <v>450</v>
      </c>
      <c r="I14" s="15">
        <f t="shared" si="3"/>
        <v>0.125</v>
      </c>
      <c r="J14" s="15">
        <f t="shared" si="4"/>
        <v>6.0200668896321072E-2</v>
      </c>
      <c r="K14" s="11">
        <v>90</v>
      </c>
      <c r="L14" s="15">
        <f t="shared" si="0"/>
        <v>0.35</v>
      </c>
      <c r="M14" s="16">
        <f t="shared" ca="1" si="5"/>
        <v>0.22215949321387418</v>
      </c>
      <c r="N14" s="17">
        <f t="shared" ca="1" si="6"/>
        <v>546</v>
      </c>
      <c r="O14" s="18">
        <f t="shared" ca="1" si="7"/>
        <v>1.4958904109589042</v>
      </c>
    </row>
    <row r="15" spans="1:15">
      <c r="A15" s="10" t="s">
        <v>10</v>
      </c>
      <c r="B15" s="11">
        <v>216513</v>
      </c>
      <c r="C15" s="12">
        <v>37694</v>
      </c>
      <c r="D15" s="13">
        <v>20</v>
      </c>
      <c r="E15" s="11">
        <v>30</v>
      </c>
      <c r="F15" s="14">
        <f t="shared" si="1"/>
        <v>600</v>
      </c>
      <c r="G15" s="11">
        <v>60</v>
      </c>
      <c r="H15" s="14">
        <f t="shared" si="2"/>
        <v>1200</v>
      </c>
      <c r="I15" s="15">
        <f t="shared" si="3"/>
        <v>1</v>
      </c>
      <c r="J15" s="15">
        <f t="shared" si="4"/>
        <v>0.16053511705685619</v>
      </c>
      <c r="K15" s="11">
        <v>40</v>
      </c>
      <c r="L15" s="15">
        <f t="shared" si="0"/>
        <v>1.0666666666666667</v>
      </c>
      <c r="M15" s="16">
        <f t="shared" ca="1" si="5"/>
        <v>5.5227883642381626E-2</v>
      </c>
      <c r="N15" s="17">
        <f t="shared" ca="1" si="6"/>
        <v>4929</v>
      </c>
      <c r="O15" s="18">
        <f t="shared" ca="1" si="7"/>
        <v>13.504109589041096</v>
      </c>
    </row>
    <row r="16" spans="1:15" outlineLevel="1">
      <c r="A16" s="10"/>
      <c r="B16" s="11"/>
      <c r="C16" s="12"/>
      <c r="D16" s="13"/>
      <c r="E16" s="11"/>
      <c r="F16" s="14">
        <f t="shared" si="1"/>
        <v>0</v>
      </c>
      <c r="G16" s="11"/>
      <c r="H16" s="14">
        <f t="shared" si="2"/>
        <v>0</v>
      </c>
      <c r="I16" s="15" t="str">
        <f t="shared" si="3"/>
        <v/>
      </c>
      <c r="J16" s="15">
        <f t="shared" si="4"/>
        <v>0</v>
      </c>
      <c r="K16" s="11"/>
      <c r="L16" s="15" t="str">
        <f>IFERROR(((K16+H16)-F16)/F16,"")</f>
        <v/>
      </c>
      <c r="M16" s="16" t="str">
        <f t="shared" ca="1" si="5"/>
        <v/>
      </c>
      <c r="N16" s="17">
        <f t="shared" ca="1" si="6"/>
        <v>42623</v>
      </c>
      <c r="O16" s="18">
        <f t="shared" ca="1" si="7"/>
        <v>116.77534246575343</v>
      </c>
    </row>
    <row r="17" spans="1:15" outlineLevel="1">
      <c r="A17" s="10"/>
      <c r="B17" s="11"/>
      <c r="C17" s="12"/>
      <c r="D17" s="13"/>
      <c r="E17" s="11"/>
      <c r="F17" s="14">
        <f t="shared" si="1"/>
        <v>0</v>
      </c>
      <c r="G17" s="11"/>
      <c r="H17" s="14">
        <f t="shared" si="2"/>
        <v>0</v>
      </c>
      <c r="I17" s="15" t="str">
        <f t="shared" si="3"/>
        <v/>
      </c>
      <c r="J17" s="15">
        <f t="shared" si="4"/>
        <v>0</v>
      </c>
      <c r="K17" s="11"/>
      <c r="L17" s="15" t="str">
        <f t="shared" ref="L17:L44" si="8">IFERROR(((K17+H17)-F17)/F17,"")</f>
        <v/>
      </c>
      <c r="M17" s="16" t="str">
        <f t="shared" ca="1" si="5"/>
        <v/>
      </c>
      <c r="N17" s="17">
        <f t="shared" ca="1" si="6"/>
        <v>42623</v>
      </c>
      <c r="O17" s="18">
        <f t="shared" ca="1" si="7"/>
        <v>116.77534246575343</v>
      </c>
    </row>
    <row r="18" spans="1:15" outlineLevel="1">
      <c r="A18" s="10"/>
      <c r="B18" s="11"/>
      <c r="C18" s="12"/>
      <c r="D18" s="13"/>
      <c r="E18" s="11"/>
      <c r="F18" s="14">
        <f t="shared" si="1"/>
        <v>0</v>
      </c>
      <c r="G18" s="11"/>
      <c r="H18" s="14">
        <f t="shared" si="2"/>
        <v>0</v>
      </c>
      <c r="I18" s="15" t="str">
        <f t="shared" si="3"/>
        <v/>
      </c>
      <c r="J18" s="15">
        <f t="shared" si="4"/>
        <v>0</v>
      </c>
      <c r="K18" s="11"/>
      <c r="L18" s="15" t="str">
        <f t="shared" si="8"/>
        <v/>
      </c>
      <c r="M18" s="16" t="str">
        <f t="shared" ca="1" si="5"/>
        <v/>
      </c>
      <c r="N18" s="17">
        <f t="shared" ca="1" si="6"/>
        <v>42623</v>
      </c>
      <c r="O18" s="18">
        <f t="shared" ca="1" si="7"/>
        <v>116.77534246575343</v>
      </c>
    </row>
    <row r="19" spans="1:15" outlineLevel="1">
      <c r="A19" s="10"/>
      <c r="B19" s="11"/>
      <c r="C19" s="12"/>
      <c r="D19" s="13"/>
      <c r="E19" s="11"/>
      <c r="F19" s="14">
        <f t="shared" si="1"/>
        <v>0</v>
      </c>
      <c r="G19" s="11"/>
      <c r="H19" s="14">
        <f t="shared" si="2"/>
        <v>0</v>
      </c>
      <c r="I19" s="15" t="str">
        <f t="shared" si="3"/>
        <v/>
      </c>
      <c r="J19" s="15">
        <f t="shared" si="4"/>
        <v>0</v>
      </c>
      <c r="K19" s="11"/>
      <c r="L19" s="15" t="str">
        <f t="shared" si="8"/>
        <v/>
      </c>
      <c r="M19" s="16" t="str">
        <f t="shared" ca="1" si="5"/>
        <v/>
      </c>
      <c r="N19" s="17">
        <f t="shared" ca="1" si="6"/>
        <v>42623</v>
      </c>
      <c r="O19" s="18">
        <f t="shared" ca="1" si="7"/>
        <v>116.77534246575343</v>
      </c>
    </row>
    <row r="20" spans="1:15" outlineLevel="1">
      <c r="A20" s="10"/>
      <c r="B20" s="11"/>
      <c r="C20" s="12"/>
      <c r="D20" s="13"/>
      <c r="E20" s="11"/>
      <c r="F20" s="14">
        <f t="shared" si="1"/>
        <v>0</v>
      </c>
      <c r="G20" s="11"/>
      <c r="H20" s="14">
        <f t="shared" si="2"/>
        <v>0</v>
      </c>
      <c r="I20" s="15" t="str">
        <f t="shared" si="3"/>
        <v/>
      </c>
      <c r="J20" s="15">
        <f t="shared" si="4"/>
        <v>0</v>
      </c>
      <c r="K20" s="11"/>
      <c r="L20" s="15" t="str">
        <f t="shared" si="8"/>
        <v/>
      </c>
      <c r="M20" s="16" t="str">
        <f t="shared" ca="1" si="5"/>
        <v/>
      </c>
      <c r="N20" s="17">
        <f t="shared" ca="1" si="6"/>
        <v>42623</v>
      </c>
      <c r="O20" s="18">
        <f t="shared" ca="1" si="7"/>
        <v>116.77534246575343</v>
      </c>
    </row>
    <row r="21" spans="1:15" outlineLevel="1">
      <c r="A21" s="10"/>
      <c r="B21" s="11"/>
      <c r="C21" s="12"/>
      <c r="D21" s="13"/>
      <c r="E21" s="11"/>
      <c r="F21" s="14">
        <f t="shared" si="1"/>
        <v>0</v>
      </c>
      <c r="G21" s="11"/>
      <c r="H21" s="14">
        <f t="shared" si="2"/>
        <v>0</v>
      </c>
      <c r="I21" s="15" t="str">
        <f t="shared" si="3"/>
        <v/>
      </c>
      <c r="J21" s="15">
        <f t="shared" si="4"/>
        <v>0</v>
      </c>
      <c r="K21" s="11"/>
      <c r="L21" s="15" t="str">
        <f t="shared" si="8"/>
        <v/>
      </c>
      <c r="M21" s="16" t="str">
        <f t="shared" ca="1" si="5"/>
        <v/>
      </c>
      <c r="N21" s="17">
        <f t="shared" ca="1" si="6"/>
        <v>42623</v>
      </c>
      <c r="O21" s="18">
        <f t="shared" ca="1" si="7"/>
        <v>116.77534246575343</v>
      </c>
    </row>
    <row r="22" spans="1:15" outlineLevel="1">
      <c r="A22" s="10"/>
      <c r="B22" s="11"/>
      <c r="C22" s="12"/>
      <c r="D22" s="13"/>
      <c r="E22" s="11"/>
      <c r="F22" s="14">
        <f t="shared" si="1"/>
        <v>0</v>
      </c>
      <c r="G22" s="11"/>
      <c r="H22" s="14">
        <f t="shared" si="2"/>
        <v>0</v>
      </c>
      <c r="I22" s="15" t="str">
        <f t="shared" si="3"/>
        <v/>
      </c>
      <c r="J22" s="15">
        <f t="shared" si="4"/>
        <v>0</v>
      </c>
      <c r="K22" s="11"/>
      <c r="L22" s="15" t="str">
        <f t="shared" si="8"/>
        <v/>
      </c>
      <c r="M22" s="16" t="str">
        <f t="shared" ca="1" si="5"/>
        <v/>
      </c>
      <c r="N22" s="17">
        <f t="shared" ca="1" si="6"/>
        <v>42623</v>
      </c>
      <c r="O22" s="18">
        <f t="shared" ca="1" si="7"/>
        <v>116.77534246575343</v>
      </c>
    </row>
    <row r="23" spans="1:15" outlineLevel="1">
      <c r="A23" s="10"/>
      <c r="B23" s="11"/>
      <c r="C23" s="12"/>
      <c r="D23" s="13"/>
      <c r="E23" s="11"/>
      <c r="F23" s="14">
        <f t="shared" si="1"/>
        <v>0</v>
      </c>
      <c r="G23" s="11"/>
      <c r="H23" s="14">
        <f t="shared" si="2"/>
        <v>0</v>
      </c>
      <c r="I23" s="15" t="str">
        <f t="shared" si="3"/>
        <v/>
      </c>
      <c r="J23" s="15">
        <f t="shared" si="4"/>
        <v>0</v>
      </c>
      <c r="K23" s="11"/>
      <c r="L23" s="15" t="str">
        <f t="shared" si="8"/>
        <v/>
      </c>
      <c r="M23" s="16" t="str">
        <f t="shared" ca="1" si="5"/>
        <v/>
      </c>
      <c r="N23" s="17">
        <f t="shared" ca="1" si="6"/>
        <v>42623</v>
      </c>
      <c r="O23" s="18">
        <f t="shared" ca="1" si="7"/>
        <v>116.77534246575343</v>
      </c>
    </row>
    <row r="24" spans="1:15" outlineLevel="1">
      <c r="A24" s="10"/>
      <c r="B24" s="11"/>
      <c r="C24" s="12"/>
      <c r="D24" s="13"/>
      <c r="E24" s="11"/>
      <c r="F24" s="14">
        <f t="shared" si="1"/>
        <v>0</v>
      </c>
      <c r="G24" s="11"/>
      <c r="H24" s="14">
        <f t="shared" si="2"/>
        <v>0</v>
      </c>
      <c r="I24" s="15" t="str">
        <f t="shared" si="3"/>
        <v/>
      </c>
      <c r="J24" s="15">
        <f t="shared" si="4"/>
        <v>0</v>
      </c>
      <c r="K24" s="11"/>
      <c r="L24" s="15" t="str">
        <f t="shared" si="8"/>
        <v/>
      </c>
      <c r="M24" s="16" t="str">
        <f t="shared" ca="1" si="5"/>
        <v/>
      </c>
      <c r="N24" s="17">
        <f t="shared" ca="1" si="6"/>
        <v>42623</v>
      </c>
      <c r="O24" s="18">
        <f t="shared" ca="1" si="7"/>
        <v>116.77534246575343</v>
      </c>
    </row>
    <row r="25" spans="1:15" outlineLevel="1">
      <c r="A25" s="10"/>
      <c r="B25" s="11"/>
      <c r="C25" s="12"/>
      <c r="D25" s="13"/>
      <c r="E25" s="11"/>
      <c r="F25" s="14">
        <f t="shared" si="1"/>
        <v>0</v>
      </c>
      <c r="G25" s="11"/>
      <c r="H25" s="14">
        <f t="shared" si="2"/>
        <v>0</v>
      </c>
      <c r="I25" s="15" t="str">
        <f t="shared" si="3"/>
        <v/>
      </c>
      <c r="J25" s="15">
        <f t="shared" si="4"/>
        <v>0</v>
      </c>
      <c r="K25" s="11"/>
      <c r="L25" s="15" t="str">
        <f t="shared" si="8"/>
        <v/>
      </c>
      <c r="M25" s="16" t="str">
        <f t="shared" ca="1" si="5"/>
        <v/>
      </c>
      <c r="N25" s="17">
        <f t="shared" ca="1" si="6"/>
        <v>42623</v>
      </c>
      <c r="O25" s="18">
        <f t="shared" ca="1" si="7"/>
        <v>116.77534246575343</v>
      </c>
    </row>
    <row r="26" spans="1:15" outlineLevel="1">
      <c r="A26" s="10"/>
      <c r="B26" s="11"/>
      <c r="C26" s="12"/>
      <c r="D26" s="13"/>
      <c r="E26" s="11"/>
      <c r="F26" s="14">
        <f t="shared" si="1"/>
        <v>0</v>
      </c>
      <c r="G26" s="11"/>
      <c r="H26" s="14">
        <f t="shared" si="2"/>
        <v>0</v>
      </c>
      <c r="I26" s="15" t="str">
        <f t="shared" si="3"/>
        <v/>
      </c>
      <c r="J26" s="15">
        <f t="shared" si="4"/>
        <v>0</v>
      </c>
      <c r="K26" s="11"/>
      <c r="L26" s="15" t="str">
        <f t="shared" si="8"/>
        <v/>
      </c>
      <c r="M26" s="16" t="str">
        <f t="shared" ca="1" si="5"/>
        <v/>
      </c>
      <c r="N26" s="17">
        <f t="shared" ca="1" si="6"/>
        <v>42623</v>
      </c>
      <c r="O26" s="18">
        <f t="shared" ca="1" si="7"/>
        <v>116.77534246575343</v>
      </c>
    </row>
    <row r="27" spans="1:15" outlineLevel="1">
      <c r="A27" s="10"/>
      <c r="B27" s="11"/>
      <c r="C27" s="12"/>
      <c r="D27" s="13"/>
      <c r="E27" s="11"/>
      <c r="F27" s="14">
        <f t="shared" si="1"/>
        <v>0</v>
      </c>
      <c r="G27" s="11"/>
      <c r="H27" s="14">
        <f t="shared" si="2"/>
        <v>0</v>
      </c>
      <c r="I27" s="15" t="str">
        <f t="shared" si="3"/>
        <v/>
      </c>
      <c r="J27" s="15">
        <f t="shared" si="4"/>
        <v>0</v>
      </c>
      <c r="K27" s="11"/>
      <c r="L27" s="15" t="str">
        <f t="shared" si="8"/>
        <v/>
      </c>
      <c r="M27" s="16" t="str">
        <f t="shared" ca="1" si="5"/>
        <v/>
      </c>
      <c r="N27" s="17">
        <f t="shared" ca="1" si="6"/>
        <v>42623</v>
      </c>
      <c r="O27" s="18">
        <f t="shared" ca="1" si="7"/>
        <v>116.77534246575343</v>
      </c>
    </row>
    <row r="28" spans="1:15" outlineLevel="1">
      <c r="A28" s="10"/>
      <c r="B28" s="11"/>
      <c r="C28" s="12"/>
      <c r="D28" s="13"/>
      <c r="E28" s="11"/>
      <c r="F28" s="14">
        <f t="shared" si="1"/>
        <v>0</v>
      </c>
      <c r="G28" s="11"/>
      <c r="H28" s="14">
        <f t="shared" si="2"/>
        <v>0</v>
      </c>
      <c r="I28" s="15" t="str">
        <f t="shared" si="3"/>
        <v/>
      </c>
      <c r="J28" s="15">
        <f t="shared" si="4"/>
        <v>0</v>
      </c>
      <c r="K28" s="11"/>
      <c r="L28" s="15" t="str">
        <f t="shared" si="8"/>
        <v/>
      </c>
      <c r="M28" s="16" t="str">
        <f t="shared" ca="1" si="5"/>
        <v/>
      </c>
      <c r="N28" s="17">
        <f t="shared" ca="1" si="6"/>
        <v>42623</v>
      </c>
      <c r="O28" s="18">
        <f t="shared" ca="1" si="7"/>
        <v>116.77534246575343</v>
      </c>
    </row>
    <row r="29" spans="1:15" outlineLevel="1">
      <c r="A29" s="10"/>
      <c r="B29" s="11"/>
      <c r="C29" s="12"/>
      <c r="D29" s="13"/>
      <c r="E29" s="11"/>
      <c r="F29" s="14">
        <f t="shared" si="1"/>
        <v>0</v>
      </c>
      <c r="G29" s="11"/>
      <c r="H29" s="14">
        <f t="shared" si="2"/>
        <v>0</v>
      </c>
      <c r="I29" s="15" t="str">
        <f t="shared" si="3"/>
        <v/>
      </c>
      <c r="J29" s="15">
        <f t="shared" si="4"/>
        <v>0</v>
      </c>
      <c r="K29" s="11"/>
      <c r="L29" s="15" t="str">
        <f t="shared" si="8"/>
        <v/>
      </c>
      <c r="M29" s="16" t="str">
        <f t="shared" ca="1" si="5"/>
        <v/>
      </c>
      <c r="N29" s="17">
        <f t="shared" ca="1" si="6"/>
        <v>42623</v>
      </c>
      <c r="O29" s="18">
        <f t="shared" ca="1" si="7"/>
        <v>116.77534246575343</v>
      </c>
    </row>
    <row r="30" spans="1:15" outlineLevel="1">
      <c r="A30" s="10"/>
      <c r="B30" s="11"/>
      <c r="C30" s="12"/>
      <c r="D30" s="13"/>
      <c r="E30" s="11"/>
      <c r="F30" s="14">
        <f t="shared" si="1"/>
        <v>0</v>
      </c>
      <c r="G30" s="11"/>
      <c r="H30" s="14">
        <f t="shared" si="2"/>
        <v>0</v>
      </c>
      <c r="I30" s="15" t="str">
        <f t="shared" si="3"/>
        <v/>
      </c>
      <c r="J30" s="15">
        <f t="shared" si="4"/>
        <v>0</v>
      </c>
      <c r="K30" s="11"/>
      <c r="L30" s="15" t="str">
        <f t="shared" si="8"/>
        <v/>
      </c>
      <c r="M30" s="16" t="str">
        <f t="shared" ca="1" si="5"/>
        <v/>
      </c>
      <c r="N30" s="17">
        <f t="shared" ca="1" si="6"/>
        <v>42623</v>
      </c>
      <c r="O30" s="18">
        <f t="shared" ca="1" si="7"/>
        <v>116.77534246575343</v>
      </c>
    </row>
    <row r="31" spans="1:15" outlineLevel="1">
      <c r="A31" s="10"/>
      <c r="B31" s="11"/>
      <c r="C31" s="12"/>
      <c r="D31" s="13"/>
      <c r="E31" s="11"/>
      <c r="F31" s="14">
        <f t="shared" si="1"/>
        <v>0</v>
      </c>
      <c r="G31" s="11"/>
      <c r="H31" s="14">
        <f t="shared" si="2"/>
        <v>0</v>
      </c>
      <c r="I31" s="15" t="str">
        <f t="shared" si="3"/>
        <v/>
      </c>
      <c r="J31" s="15">
        <f t="shared" si="4"/>
        <v>0</v>
      </c>
      <c r="K31" s="11"/>
      <c r="L31" s="15" t="str">
        <f t="shared" si="8"/>
        <v/>
      </c>
      <c r="M31" s="16" t="str">
        <f t="shared" ca="1" si="5"/>
        <v/>
      </c>
      <c r="N31" s="17">
        <f t="shared" ca="1" si="6"/>
        <v>42623</v>
      </c>
      <c r="O31" s="18">
        <f t="shared" ca="1" si="7"/>
        <v>116.77534246575343</v>
      </c>
    </row>
    <row r="32" spans="1:15" outlineLevel="1">
      <c r="A32" s="10"/>
      <c r="B32" s="11"/>
      <c r="C32" s="12"/>
      <c r="D32" s="13"/>
      <c r="E32" s="11"/>
      <c r="F32" s="14">
        <f t="shared" si="1"/>
        <v>0</v>
      </c>
      <c r="G32" s="11"/>
      <c r="H32" s="14">
        <f t="shared" si="2"/>
        <v>0</v>
      </c>
      <c r="I32" s="15" t="str">
        <f t="shared" si="3"/>
        <v/>
      </c>
      <c r="J32" s="15">
        <f t="shared" si="4"/>
        <v>0</v>
      </c>
      <c r="K32" s="11"/>
      <c r="L32" s="15" t="str">
        <f t="shared" si="8"/>
        <v/>
      </c>
      <c r="M32" s="16" t="str">
        <f t="shared" ca="1" si="5"/>
        <v/>
      </c>
      <c r="N32" s="17">
        <f t="shared" ca="1" si="6"/>
        <v>42623</v>
      </c>
      <c r="O32" s="18">
        <f t="shared" ca="1" si="7"/>
        <v>116.77534246575343</v>
      </c>
    </row>
    <row r="33" spans="1:15" outlineLevel="1">
      <c r="A33" s="10"/>
      <c r="B33" s="11"/>
      <c r="C33" s="12"/>
      <c r="D33" s="13"/>
      <c r="E33" s="11"/>
      <c r="F33" s="14">
        <f t="shared" si="1"/>
        <v>0</v>
      </c>
      <c r="G33" s="11"/>
      <c r="H33" s="14">
        <f t="shared" si="2"/>
        <v>0</v>
      </c>
      <c r="I33" s="15" t="str">
        <f t="shared" si="3"/>
        <v/>
      </c>
      <c r="J33" s="15">
        <f t="shared" si="4"/>
        <v>0</v>
      </c>
      <c r="K33" s="11"/>
      <c r="L33" s="15" t="str">
        <f t="shared" si="8"/>
        <v/>
      </c>
      <c r="M33" s="16" t="str">
        <f t="shared" ca="1" si="5"/>
        <v/>
      </c>
      <c r="N33" s="17">
        <f t="shared" ca="1" si="6"/>
        <v>42623</v>
      </c>
      <c r="O33" s="18">
        <f t="shared" ca="1" si="7"/>
        <v>116.77534246575343</v>
      </c>
    </row>
    <row r="34" spans="1:15" outlineLevel="1">
      <c r="A34" s="10"/>
      <c r="B34" s="11"/>
      <c r="C34" s="12"/>
      <c r="D34" s="13"/>
      <c r="E34" s="11"/>
      <c r="F34" s="14">
        <f t="shared" ref="F34:F44" si="9">D34*E34</f>
        <v>0</v>
      </c>
      <c r="G34" s="11"/>
      <c r="H34" s="14">
        <f t="shared" ref="H34:H44" si="10">D34*G34</f>
        <v>0</v>
      </c>
      <c r="I34" s="15" t="str">
        <f t="shared" ref="I34:I44" si="11">IFERROR((G34-E34)/E34,"")</f>
        <v/>
      </c>
      <c r="J34" s="15">
        <f t="shared" ref="J34:J44" si="12">IFERROR(H34/$H$45,"")</f>
        <v>0</v>
      </c>
      <c r="K34" s="11"/>
      <c r="L34" s="15" t="str">
        <f t="shared" si="8"/>
        <v/>
      </c>
      <c r="M34" s="16" t="str">
        <f t="shared" ca="1" si="5"/>
        <v/>
      </c>
      <c r="N34" s="17">
        <f t="shared" ca="1" si="6"/>
        <v>42623</v>
      </c>
      <c r="O34" s="18">
        <f t="shared" ca="1" si="7"/>
        <v>116.77534246575343</v>
      </c>
    </row>
    <row r="35" spans="1:15" outlineLevel="1">
      <c r="A35" s="10"/>
      <c r="B35" s="11"/>
      <c r="C35" s="12"/>
      <c r="D35" s="13"/>
      <c r="E35" s="11"/>
      <c r="F35" s="14">
        <f t="shared" si="9"/>
        <v>0</v>
      </c>
      <c r="G35" s="11"/>
      <c r="H35" s="14">
        <f t="shared" si="10"/>
        <v>0</v>
      </c>
      <c r="I35" s="15" t="str">
        <f t="shared" si="11"/>
        <v/>
      </c>
      <c r="J35" s="15">
        <f t="shared" si="12"/>
        <v>0</v>
      </c>
      <c r="K35" s="11"/>
      <c r="L35" s="15" t="str">
        <f t="shared" si="8"/>
        <v/>
      </c>
      <c r="M35" s="16" t="str">
        <f t="shared" ca="1" si="5"/>
        <v/>
      </c>
      <c r="N35" s="17">
        <f t="shared" ca="1" si="6"/>
        <v>42623</v>
      </c>
      <c r="O35" s="18">
        <f t="shared" ca="1" si="7"/>
        <v>116.77534246575343</v>
      </c>
    </row>
    <row r="36" spans="1:15" outlineLevel="1">
      <c r="A36" s="10"/>
      <c r="B36" s="11"/>
      <c r="C36" s="12"/>
      <c r="D36" s="13"/>
      <c r="E36" s="11"/>
      <c r="F36" s="14">
        <f t="shared" si="9"/>
        <v>0</v>
      </c>
      <c r="G36" s="11"/>
      <c r="H36" s="14">
        <f t="shared" si="10"/>
        <v>0</v>
      </c>
      <c r="I36" s="15" t="str">
        <f t="shared" si="11"/>
        <v/>
      </c>
      <c r="J36" s="15">
        <f t="shared" si="12"/>
        <v>0</v>
      </c>
      <c r="K36" s="11"/>
      <c r="L36" s="15" t="str">
        <f t="shared" si="8"/>
        <v/>
      </c>
      <c r="M36" s="16" t="str">
        <f t="shared" ca="1" si="5"/>
        <v/>
      </c>
      <c r="N36" s="17">
        <f t="shared" ca="1" si="6"/>
        <v>42623</v>
      </c>
      <c r="O36" s="18">
        <f t="shared" ca="1" si="7"/>
        <v>116.77534246575343</v>
      </c>
    </row>
    <row r="37" spans="1:15" outlineLevel="1">
      <c r="A37" s="10"/>
      <c r="B37" s="11"/>
      <c r="C37" s="12"/>
      <c r="D37" s="13"/>
      <c r="E37" s="11"/>
      <c r="F37" s="14">
        <f t="shared" si="9"/>
        <v>0</v>
      </c>
      <c r="G37" s="11"/>
      <c r="H37" s="14">
        <f t="shared" si="10"/>
        <v>0</v>
      </c>
      <c r="I37" s="15" t="str">
        <f t="shared" si="11"/>
        <v/>
      </c>
      <c r="J37" s="15">
        <f t="shared" si="12"/>
        <v>0</v>
      </c>
      <c r="K37" s="11"/>
      <c r="L37" s="15" t="str">
        <f t="shared" si="8"/>
        <v/>
      </c>
      <c r="M37" s="16" t="str">
        <f t="shared" ca="1" si="5"/>
        <v/>
      </c>
      <c r="N37" s="17">
        <f t="shared" ca="1" si="6"/>
        <v>42623</v>
      </c>
      <c r="O37" s="18">
        <f t="shared" ca="1" si="7"/>
        <v>116.77534246575343</v>
      </c>
    </row>
    <row r="38" spans="1:15" outlineLevel="1">
      <c r="A38" s="10"/>
      <c r="B38" s="11"/>
      <c r="C38" s="12"/>
      <c r="D38" s="13"/>
      <c r="E38" s="11"/>
      <c r="F38" s="14">
        <f t="shared" si="9"/>
        <v>0</v>
      </c>
      <c r="G38" s="11"/>
      <c r="H38" s="14">
        <f t="shared" si="10"/>
        <v>0</v>
      </c>
      <c r="I38" s="15" t="str">
        <f t="shared" si="11"/>
        <v/>
      </c>
      <c r="J38" s="15">
        <f t="shared" si="12"/>
        <v>0</v>
      </c>
      <c r="K38" s="11"/>
      <c r="L38" s="15" t="str">
        <f t="shared" si="8"/>
        <v/>
      </c>
      <c r="M38" s="16" t="str">
        <f t="shared" ca="1" si="5"/>
        <v/>
      </c>
      <c r="N38" s="17">
        <f t="shared" ca="1" si="6"/>
        <v>42623</v>
      </c>
      <c r="O38" s="18">
        <f t="shared" ca="1" si="7"/>
        <v>116.77534246575343</v>
      </c>
    </row>
    <row r="39" spans="1:15" outlineLevel="1">
      <c r="A39" s="10"/>
      <c r="B39" s="11"/>
      <c r="C39" s="12"/>
      <c r="D39" s="13"/>
      <c r="E39" s="11"/>
      <c r="F39" s="14">
        <f t="shared" si="9"/>
        <v>0</v>
      </c>
      <c r="G39" s="11"/>
      <c r="H39" s="14">
        <f t="shared" si="10"/>
        <v>0</v>
      </c>
      <c r="I39" s="15" t="str">
        <f t="shared" si="11"/>
        <v/>
      </c>
      <c r="J39" s="15">
        <f t="shared" si="12"/>
        <v>0</v>
      </c>
      <c r="K39" s="11"/>
      <c r="L39" s="15" t="str">
        <f t="shared" si="8"/>
        <v/>
      </c>
      <c r="M39" s="16" t="str">
        <f t="shared" ca="1" si="5"/>
        <v/>
      </c>
      <c r="N39" s="17">
        <f t="shared" ca="1" si="6"/>
        <v>42623</v>
      </c>
      <c r="O39" s="18">
        <f t="shared" ca="1" si="7"/>
        <v>116.77534246575343</v>
      </c>
    </row>
    <row r="40" spans="1:15" outlineLevel="1">
      <c r="A40" s="10"/>
      <c r="B40" s="11"/>
      <c r="C40" s="12"/>
      <c r="D40" s="13"/>
      <c r="E40" s="11"/>
      <c r="F40" s="14">
        <f t="shared" si="9"/>
        <v>0</v>
      </c>
      <c r="G40" s="11"/>
      <c r="H40" s="14">
        <f t="shared" si="10"/>
        <v>0</v>
      </c>
      <c r="I40" s="15" t="str">
        <f t="shared" si="11"/>
        <v/>
      </c>
      <c r="J40" s="15">
        <f t="shared" si="12"/>
        <v>0</v>
      </c>
      <c r="K40" s="11"/>
      <c r="L40" s="15" t="str">
        <f t="shared" si="8"/>
        <v/>
      </c>
      <c r="M40" s="16" t="str">
        <f t="shared" ca="1" si="5"/>
        <v/>
      </c>
      <c r="N40" s="17">
        <f t="shared" ca="1" si="6"/>
        <v>42623</v>
      </c>
      <c r="O40" s="18">
        <f t="shared" ca="1" si="7"/>
        <v>116.77534246575343</v>
      </c>
    </row>
    <row r="41" spans="1:15" outlineLevel="1">
      <c r="A41" s="10"/>
      <c r="B41" s="11"/>
      <c r="C41" s="12"/>
      <c r="D41" s="13"/>
      <c r="E41" s="11"/>
      <c r="F41" s="14">
        <f t="shared" si="9"/>
        <v>0</v>
      </c>
      <c r="G41" s="11"/>
      <c r="H41" s="14">
        <f t="shared" si="10"/>
        <v>0</v>
      </c>
      <c r="I41" s="15" t="str">
        <f t="shared" si="11"/>
        <v/>
      </c>
      <c r="J41" s="15">
        <f t="shared" si="12"/>
        <v>0</v>
      </c>
      <c r="K41" s="11"/>
      <c r="L41" s="15" t="str">
        <f t="shared" si="8"/>
        <v/>
      </c>
      <c r="M41" s="16" t="str">
        <f t="shared" ca="1" si="5"/>
        <v/>
      </c>
      <c r="N41" s="17">
        <f t="shared" ca="1" si="6"/>
        <v>42623</v>
      </c>
      <c r="O41" s="18">
        <f t="shared" ca="1" si="7"/>
        <v>116.77534246575343</v>
      </c>
    </row>
    <row r="42" spans="1:15" outlineLevel="1">
      <c r="A42" s="10"/>
      <c r="B42" s="11"/>
      <c r="C42" s="12"/>
      <c r="D42" s="13"/>
      <c r="E42" s="11"/>
      <c r="F42" s="14">
        <f t="shared" si="9"/>
        <v>0</v>
      </c>
      <c r="G42" s="11"/>
      <c r="H42" s="14">
        <f t="shared" si="10"/>
        <v>0</v>
      </c>
      <c r="I42" s="15" t="str">
        <f t="shared" si="11"/>
        <v/>
      </c>
      <c r="J42" s="15">
        <f t="shared" si="12"/>
        <v>0</v>
      </c>
      <c r="K42" s="11"/>
      <c r="L42" s="15" t="str">
        <f t="shared" si="8"/>
        <v/>
      </c>
      <c r="M42" s="16" t="str">
        <f t="shared" ca="1" si="5"/>
        <v/>
      </c>
      <c r="N42" s="17">
        <f t="shared" ca="1" si="6"/>
        <v>42623</v>
      </c>
      <c r="O42" s="18">
        <f t="shared" ca="1" si="7"/>
        <v>116.77534246575343</v>
      </c>
    </row>
    <row r="43" spans="1:15" outlineLevel="1">
      <c r="A43" s="10"/>
      <c r="B43" s="11"/>
      <c r="C43" s="12"/>
      <c r="D43" s="13"/>
      <c r="E43" s="11"/>
      <c r="F43" s="14">
        <f t="shared" si="9"/>
        <v>0</v>
      </c>
      <c r="G43" s="11"/>
      <c r="H43" s="14">
        <f t="shared" si="10"/>
        <v>0</v>
      </c>
      <c r="I43" s="15" t="str">
        <f t="shared" si="11"/>
        <v/>
      </c>
      <c r="J43" s="15">
        <f t="shared" si="12"/>
        <v>0</v>
      </c>
      <c r="K43" s="11"/>
      <c r="L43" s="15" t="str">
        <f t="shared" si="8"/>
        <v/>
      </c>
      <c r="M43" s="16" t="str">
        <f t="shared" ca="1" si="5"/>
        <v/>
      </c>
      <c r="N43" s="17">
        <f t="shared" ca="1" si="6"/>
        <v>42623</v>
      </c>
      <c r="O43" s="18">
        <f t="shared" ca="1" si="7"/>
        <v>116.77534246575343</v>
      </c>
    </row>
    <row r="44" spans="1:15" ht="14.4" outlineLevel="1" thickBot="1">
      <c r="A44" s="10"/>
      <c r="B44" s="11"/>
      <c r="C44" s="12"/>
      <c r="D44" s="13"/>
      <c r="E44" s="11"/>
      <c r="F44" s="14">
        <f t="shared" si="9"/>
        <v>0</v>
      </c>
      <c r="G44" s="11"/>
      <c r="H44" s="14">
        <f t="shared" si="10"/>
        <v>0</v>
      </c>
      <c r="I44" s="15" t="str">
        <f t="shared" si="11"/>
        <v/>
      </c>
      <c r="J44" s="15">
        <f t="shared" si="12"/>
        <v>0</v>
      </c>
      <c r="K44" s="11"/>
      <c r="L44" s="15" t="str">
        <f t="shared" si="8"/>
        <v/>
      </c>
      <c r="M44" s="16" t="str">
        <f t="shared" ca="1" si="5"/>
        <v/>
      </c>
      <c r="N44" s="17">
        <f t="shared" ca="1" si="6"/>
        <v>42623</v>
      </c>
      <c r="O44" s="18">
        <f t="shared" ca="1" si="7"/>
        <v>116.77534246575343</v>
      </c>
    </row>
    <row r="45" spans="1:15" ht="14.4" thickBot="1">
      <c r="A45" s="19" t="s">
        <v>8</v>
      </c>
      <c r="B45" s="19"/>
      <c r="C45" s="19"/>
      <c r="D45" s="19"/>
      <c r="E45" s="19"/>
      <c r="F45" s="20">
        <f>SUM(F10:F44)</f>
        <v>4180</v>
      </c>
      <c r="G45" s="19"/>
      <c r="H45" s="20">
        <f>SUM(H10:H44)</f>
        <v>7475</v>
      </c>
      <c r="I45" s="21">
        <f>(H45-F45)/F45</f>
        <v>0.78827751196172247</v>
      </c>
      <c r="J45" s="21">
        <f>SUM(J10:J44)</f>
        <v>0.99999999999999989</v>
      </c>
      <c r="K45" s="20">
        <f>SUM(K10:K44)</f>
        <v>430</v>
      </c>
      <c r="L45" s="21">
        <f t="shared" ref="L45" si="13">((K45+H45)-F45)/F45</f>
        <v>0.89114832535885169</v>
      </c>
      <c r="M45" s="21"/>
    </row>
    <row r="47" spans="1:15">
      <c r="F47" s="33" t="s">
        <v>28</v>
      </c>
    </row>
  </sheetData>
  <mergeCells count="4">
    <mergeCell ref="N9:O9"/>
    <mergeCell ref="A2:D2"/>
    <mergeCell ref="E2:I2"/>
    <mergeCell ref="E4:I4"/>
  </mergeCells>
  <conditionalFormatting sqref="I10:I45">
    <cfRule type="cellIs" dxfId="8" priority="7" operator="lessThan">
      <formula>0</formula>
    </cfRule>
    <cfRule type="cellIs" dxfId="7" priority="8" operator="greaterThan">
      <formula>0</formula>
    </cfRule>
    <cfRule type="cellIs" dxfId="6" priority="9" operator="greaterThan">
      <formula>0</formula>
    </cfRule>
  </conditionalFormatting>
  <conditionalFormatting sqref="L10:L45">
    <cfRule type="cellIs" dxfId="5" priority="4" operator="lessThan">
      <formula>0</formula>
    </cfRule>
    <cfRule type="cellIs" dxfId="4" priority="5" operator="greaterThan">
      <formula>0</formula>
    </cfRule>
    <cfRule type="cellIs" dxfId="3" priority="6" operator="greaterThan">
      <formula>0</formula>
    </cfRule>
  </conditionalFormatting>
  <conditionalFormatting sqref="M10:M45">
    <cfRule type="cellIs" dxfId="2" priority="1" operator="lessThan">
      <formula>0</formula>
    </cfRule>
    <cfRule type="cellIs" dxfId="1" priority="2" operator="greaterThan">
      <formula>0</formula>
    </cfRule>
    <cfRule type="cellIs" dxfId="0" priority="3" operator="greaterThan">
      <formula>0</formula>
    </cfRule>
  </conditionalFormatting>
  <hyperlinks>
    <hyperlink ref="E2" r:id="rId1"/>
    <hyperlink ref="E4" r:id="rId2"/>
  </hyperlinks>
  <pageMargins left="0.7" right="0.7" top="0.78740157499999996" bottom="0.78740157499999996" header="0.3" footer="0.3"/>
  <pageSetup paperSize="9" orientation="portrait" horizontalDpi="4294967293" verticalDpi="0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Portfoliocockpit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Christoph Haberkorn</dc:creator>
  <cp:lastModifiedBy>Christoph Haberkorn</cp:lastModifiedBy>
  <dcterms:created xsi:type="dcterms:W3CDTF">2016-09-09T19:46:21Z</dcterms:created>
  <dcterms:modified xsi:type="dcterms:W3CDTF">2016-09-10T19:17:35Z</dcterms:modified>
</cp:coreProperties>
</file>